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3" activeTab="9"/>
  </bookViews>
  <sheets>
    <sheet name="ลำดับที่ 1 ปะเหลียน" sheetId="1" r:id="rId1"/>
    <sheet name="ลำดับที่ 2 หาดสำราญ" sheetId="2" r:id="rId2"/>
    <sheet name="ลำดับที่ 3 ย่านตาขาว" sheetId="3" r:id="rId3"/>
    <sheet name="ลำดับที่ 4 เมืองตรัง" sheetId="4" r:id="rId4"/>
    <sheet name="ลำดับที่ 5 สิเกา" sheetId="5" r:id="rId5"/>
    <sheet name="ลำดับที่ 6 กันตัง" sheetId="6" r:id="rId6"/>
    <sheet name="ลำดับที่ 7 วังวิเศษ" sheetId="7" r:id="rId7"/>
    <sheet name="ลำดับที่ 8 รัษฎา" sheetId="8" r:id="rId8"/>
    <sheet name="ลำดับที่ 9 นาโยง" sheetId="9" r:id="rId9"/>
    <sheet name="ลำดับที่ 10 ห้วยยอด" sheetId="10" r:id="rId10"/>
  </sheets>
  <externalReferences>
    <externalReference r:id="rId13"/>
  </externalReferences>
  <definedNames>
    <definedName name="_Hlk341698955" localSheetId="8">'ลำดับที่ 9 นาโยง'!#REF!</definedName>
    <definedName name="OLE_LINK3" localSheetId="8">'ลำดับที่ 9 นาโยง'!$A$2</definedName>
    <definedName name="_xlnm.Print_Area" localSheetId="3">'ลำดับที่ 4 เมืองตรัง'!$A$1:$N$95</definedName>
    <definedName name="_xlnm.Print_Titles" localSheetId="0">'ลำดับที่ 1 ปะเหลียน'!$1:$6</definedName>
    <definedName name="_xlnm.Print_Titles" localSheetId="9">'ลำดับที่ 10 ห้วยยอด'!$1:$6</definedName>
    <definedName name="_xlnm.Print_Titles" localSheetId="2">'ลำดับที่ 3 ย่านตาขาว'!$1:$6</definedName>
  </definedNames>
  <calcPr fullCalcOnLoad="1"/>
</workbook>
</file>

<file path=xl/sharedStrings.xml><?xml version="1.0" encoding="utf-8"?>
<sst xmlns="http://schemas.openxmlformats.org/spreadsheetml/2006/main" count="1915" uniqueCount="568">
  <si>
    <t>กิจกรรม / โครงการ</t>
  </si>
  <si>
    <t>เป้าหมายทั้งปี (คน/เล่ม)</t>
  </si>
  <si>
    <t>รวมผลการดำเนินงานทั้งสิ้น</t>
  </si>
  <si>
    <t>คิดเป็นร้อยละของเป้าหมายทั้งปี</t>
  </si>
  <si>
    <t>งบประมาณที่ได้รับจัดสรร(บาท)</t>
  </si>
  <si>
    <t>เบิกจ่ายมาแล้ว</t>
  </si>
  <si>
    <t>ผลการเบิกจ่ายเดือนนี้</t>
  </si>
  <si>
    <t>รวมผลการเบิกจ่ายทั้งสิ้น</t>
  </si>
  <si>
    <t>รวมผลการเบิกจ่ายคิดเป็นร้อยละ</t>
  </si>
  <si>
    <t>ต่ำกว่า 15 ปี</t>
  </si>
  <si>
    <t>15-39 ปี</t>
  </si>
  <si>
    <t>40-59 ปี</t>
  </si>
  <si>
    <t>60 ปีขึ้นไป</t>
  </si>
  <si>
    <t>แผนงาน : ขยายโอกาสและพัฒนาการศึกษา</t>
  </si>
  <si>
    <t>ผลผลิตที่ 4 การศึกษานอกระบบ</t>
  </si>
  <si>
    <t xml:space="preserve"> 1. ส่งเสริมการรู้หนังสือ</t>
  </si>
  <si>
    <t>การจัดการศึกษาต่อเนื่อง</t>
  </si>
  <si>
    <t xml:space="preserve"> 2. พัฒนาทักษะอาชีพ</t>
  </si>
  <si>
    <t xml:space="preserve"> 3. พัฒนาทักษะชีวิต</t>
  </si>
  <si>
    <t xml:space="preserve"> 4. พัฒนาสังคมและชุมชน</t>
  </si>
  <si>
    <t xml:space="preserve"> 5. เศรษฐกิจพอเพียง</t>
  </si>
  <si>
    <t xml:space="preserve"> 6. พัฒนาคุณภาพชีวิตผู้สูงอายุ</t>
  </si>
  <si>
    <t xml:space="preserve"> 7. พัฒนาคุณภาพชีวิตคนพิการ</t>
  </si>
  <si>
    <t>นโยบายส่งเสริมการจัดการศึกษาสำหรับกลุ่มเป้าหมายพิเศษ</t>
  </si>
  <si>
    <t xml:space="preserve"> 8. โครงการสอนวิชาชีพตามพระราชดำริ</t>
  </si>
  <si>
    <t xml:space="preserve"> 9. โครงการพัฒนาทักษะชีวิตตามพระราชดำริ</t>
  </si>
  <si>
    <t xml:space="preserve"> 10. กิจกรรมพัฒนาคุณภาพชีวิตเด็กเร่ร่อน</t>
  </si>
  <si>
    <t xml:space="preserve"> 11. อาสาสมัคร กศน.</t>
  </si>
  <si>
    <t>นโยบายส่งเสริมการจัดการศึกษาในเขตพัฒนาพิเศษเฉพาะกิจจังหวัดชายแดนภาคใต้</t>
  </si>
  <si>
    <t xml:space="preserve"> 12. เปิดโลกการเรียนรู้ให้ผู้สูงอายุในสังคมพหุวัฒนธรรม</t>
  </si>
  <si>
    <t xml:space="preserve"> 13. เปิดโลกเรียนรู้ภาษาพาสันติสุข</t>
  </si>
  <si>
    <t>ผลผลิตที่ 5  การศึกษาตามอัธยาศัย</t>
  </si>
  <si>
    <t xml:space="preserve"> 1. จำนวนผู้รับบริการการใช้ห้องสมุด</t>
  </si>
  <si>
    <t xml:space="preserve"> 2. จำนวนสมาชิกห้องสมุด</t>
  </si>
  <si>
    <t xml:space="preserve"> 3. จำนวนผู้เข้าร่วมกิจกรรมส่งเสริมการอ่าน</t>
  </si>
  <si>
    <t xml:space="preserve"> 4. จัดกิจกรรมการศึกษาตามอัธยาศัยใน กศน.ตำบล</t>
  </si>
  <si>
    <t>แผนสนับสนุนจัดการศึกษาขั้นพื้นฐาน 15 ปี</t>
  </si>
  <si>
    <t xml:space="preserve">  1. จำนวนผู้ได้รับหนังสือเรียน</t>
  </si>
  <si>
    <t xml:space="preserve">  2. ค่าจ้างซื้อหนังสือเรียน</t>
  </si>
  <si>
    <t xml:space="preserve">  3. พัฒนาคุณภาพผู้เรียน</t>
  </si>
  <si>
    <t xml:space="preserve"> 4. จำนวนนักศึกษาหลักสูตรการศึกษาขั้นพื้นฐาน</t>
  </si>
  <si>
    <t xml:space="preserve">         - ประถม</t>
  </si>
  <si>
    <t xml:space="preserve">         - มัธยมศึกษาตอนต้น</t>
  </si>
  <si>
    <t xml:space="preserve">         - มัธยมศึกษาตอนปลาย</t>
  </si>
  <si>
    <t xml:space="preserve">  5. จำนวนนักศึกษาที่จบหลักสูตรการศึกษาขั้นพื้นฐาน</t>
  </si>
  <si>
    <t xml:space="preserve">ผลการดำเนินงาน     ที่ผ่านมา    </t>
  </si>
  <si>
    <t xml:space="preserve">ผลการดำเนินการเดือนนี้      </t>
  </si>
  <si>
    <t xml:space="preserve"> 14. พัฒนาศักยภาพครู ในการจัดกระบวนการเรียนรู้ฯ</t>
  </si>
  <si>
    <t xml:space="preserve"> 15. ส่งเสริมการเรียนรู้เกษตรธรรมชาติ</t>
  </si>
  <si>
    <t xml:space="preserve"> 16. กีฬาสายสัมพันธ์ เสริมสร้างสันติสุขฯ</t>
  </si>
  <si>
    <t>ศูนย์ กศน.อำเภอ ปะเหลียน</t>
  </si>
  <si>
    <t>-</t>
  </si>
  <si>
    <t>สรุปผลการดำเนินงานตามกิจกรรม / โครงการ ประจำปีงบประมาณ 2556</t>
  </si>
  <si>
    <t>ประจำเดือน เมษายน   พ.ศ.2556</t>
  </si>
  <si>
    <t xml:space="preserve">    4.1 อบรมการพัฒนาสตรี</t>
  </si>
  <si>
    <t xml:space="preserve">   4.1 .มุมหนังสือ รพ.สต.</t>
  </si>
  <si>
    <t xml:space="preserve">   4.2 .หนังสือพิมพ์ กศน.ตำบล</t>
  </si>
  <si>
    <t xml:space="preserve">   4.3 .บริการ หนังสือ ยืม-คืน</t>
  </si>
  <si>
    <t xml:space="preserve">   4.4 .บ้านหนังสืออัจริยะ</t>
  </si>
  <si>
    <t xml:space="preserve">   4.5 .มุมหนังสือที่บ้านครู</t>
  </si>
  <si>
    <t xml:space="preserve">   4.6 จัดนิทรรศการ</t>
  </si>
  <si>
    <t xml:space="preserve">   4.7 .ชมชนต้นแบบรักการอ่าน</t>
  </si>
  <si>
    <t xml:space="preserve">    2.2 ...................................................................</t>
  </si>
  <si>
    <t>5. โครงการศูนย์ฝึกอาชีพชุมชน</t>
  </si>
  <si>
    <t>5.2.........................................................</t>
  </si>
  <si>
    <t xml:space="preserve">   3.1 อบรมการขับขี่ปลอดภัยเพื่อการใช้รถใช้ถนน</t>
  </si>
  <si>
    <t xml:space="preserve">    5.1 การเลี้ยงปลาดุกในบ่อดิน</t>
  </si>
  <si>
    <t xml:space="preserve">    3.1กิจกรรมกระเป๋าหนังสือสื่อเดินได้</t>
  </si>
  <si>
    <t xml:space="preserve">    4.2 การปลูกป่าเฉลิมพระเกียรติ</t>
  </si>
  <si>
    <t xml:space="preserve">6.1. กิจกรรมรดน้ำผู้สูงอายุ                                                    </t>
  </si>
  <si>
    <t>6.2  กิจกรรมใส่ใจผู้สูงอายุ</t>
  </si>
  <si>
    <t>6.3  กิจกรรมกีฬาผู้สูงอายุ</t>
  </si>
  <si>
    <t xml:space="preserve">      3.1  กิจกรรมปลูกฝังอุดมการณ์รักชาติ</t>
  </si>
  <si>
    <t xml:space="preserve">      3.2  กิจกรรมค่ายคุณธรรมจริยธรรม</t>
  </si>
  <si>
    <t xml:space="preserve">      3.3  กิจกรรมเตรียมความพร้อมการเข้าสู่อาเซียน</t>
  </si>
  <si>
    <t xml:space="preserve">      3.4  กิจกรรมค่ายพัฒนาทักษะชีวิต,การเรียนรู้ด้านเศรษฐกิจพอเพียง ,การส่งเสริมความสามารถพิเศษ</t>
  </si>
  <si>
    <t xml:space="preserve">      3.5 กิจกรรมด้านกีฬาต้านยาเสพติดและส่งเสริม สุขภาพ</t>
  </si>
  <si>
    <t xml:space="preserve">      3.6  กิจกรรมปรับพื้นฐาน</t>
  </si>
  <si>
    <t xml:space="preserve">    2.1 การทำขนมไทย  ต.บ้านนา</t>
  </si>
  <si>
    <t>4.8  กิจกรรมจัดสร้างแหล่งเรียนรู้ในระดับตำบล 2 แห่ง</t>
  </si>
  <si>
    <t>2 แห่ง</t>
  </si>
  <si>
    <t>5.1.การทำผ้าบาติก  ต.ปะเหลียน</t>
  </si>
  <si>
    <t>438/1460 คน</t>
  </si>
  <si>
    <t>438 คน</t>
  </si>
  <si>
    <t>ประจำเดือน เมษายน  พ.ศ.2556</t>
  </si>
  <si>
    <t>ศูนย์ กศน.อำเภอหาดสำราญ</t>
  </si>
  <si>
    <t>เป้าหมายทั้งปี             (คน/เล่ม)</t>
  </si>
  <si>
    <t xml:space="preserve">ผลการดำเนิน   งาน     ที่ผ่านมา    </t>
  </si>
  <si>
    <t>รวมผลการดำเนิน    งานทั้งสิ้น</t>
  </si>
  <si>
    <t xml:space="preserve">    2.1 โครงการศูนย์ฝึกอาชีพเพื่อการมีงานทำ</t>
  </si>
  <si>
    <t>ภาษาอังกฤษเพื่ออาชีพพนักงานขายสินค้า (ต.ตะเสะ)</t>
  </si>
  <si>
    <t>ธุรกิจขนมไทย (ต.บ้าหวี)</t>
  </si>
  <si>
    <t>การปูกระเบื้อง (ต.หาดสำราญ)</t>
  </si>
  <si>
    <t xml:space="preserve">    2.2 โครงการพัฒนาศักยภาพผู้ประกอบอีพ OTOP MINI MBA</t>
  </si>
  <si>
    <t xml:space="preserve"> </t>
  </si>
  <si>
    <t xml:space="preserve">   4.1 กศน.ตำบลหาดสำราญ</t>
  </si>
  <si>
    <t xml:space="preserve">   4.2 กศน.ตำบลตะเสะ</t>
  </si>
  <si>
    <t>4.3 กศน.ตำบลบ้าหวี</t>
  </si>
  <si>
    <t xml:space="preserve">      3.1 โครงการเข้าค่ายคุณธรรมจริยธรรม</t>
  </si>
  <si>
    <t xml:space="preserve">      3.2 ...............................................................................</t>
  </si>
  <si>
    <t>ประจำเดือน เมษายน พ.ศ. 2556</t>
  </si>
  <si>
    <t>ศูนย์ กศน.อำเภอย่านตาขาว</t>
  </si>
  <si>
    <t>ผลผลิตที่ 4 การศึกษานอกระบบ  งบดำเนินงาน</t>
  </si>
  <si>
    <t>1. ส่งเสริมการรู้หนังสือ</t>
  </si>
  <si>
    <t>2.การจัดการศึกษาต่อเนื่อง (รวม)</t>
  </si>
  <si>
    <t>2.1 จัดการศึกษาอาชีพเพื่อการมีงานทำอย่างยั่งยืน</t>
  </si>
  <si>
    <t>1.ธุรกิจขนมไทย</t>
  </si>
  <si>
    <t>2.2 การจัดการศึกษาเพื่อพัฒนาทักษะชีวิต</t>
  </si>
  <si>
    <t>1.โครงการขับขี่ปลอดภัยเสริมสร้าวินัยจราจร</t>
  </si>
  <si>
    <t>2……………………………..</t>
  </si>
  <si>
    <t>2.3 การจัดการศึกษาเพื่อพัฒนาสังคมและชุมชน</t>
  </si>
  <si>
    <t>รดน้ำผู้สูงอายุ</t>
  </si>
  <si>
    <t>อบรมการดูแลตนเองของผู้สูงอายุ</t>
  </si>
  <si>
    <t>2.4 การจัดการศึกษาการเรียนรู้เศรษฐกิจพอเพียง</t>
  </si>
  <si>
    <t>อบรมให้ความรู้เรื่องการอยู่อย่างพอเพียง</t>
  </si>
  <si>
    <t>งบรายจ่ายอื่นโครงการศูนย์ฝึกอาชีพชุมชน แบ่งเขตเลือกตั้ง</t>
  </si>
  <si>
    <t>อบรมหลักสูตรภาษาจีนเพื่อพนักงานบริการ</t>
  </si>
  <si>
    <t>นโยบายเร่งด่วน</t>
  </si>
  <si>
    <t>การจัดฝึกอบรมอาชีพหลักสูตรOTOPMINI MBAสู่ชุมชน</t>
  </si>
  <si>
    <t>7.พัฒนาคุณภาพชีวิตคนพิการ</t>
  </si>
  <si>
    <t>12เปิดโลกการเรียนรู้ให้ผู้สูงอายุในสังคมพหุวัฒนธรรม</t>
  </si>
  <si>
    <t>รวมเงินที่จัดสรรทั้งหมดของห้องสมุดฯ</t>
  </si>
  <si>
    <t xml:space="preserve"> 3. จำนวนผู้เข้าร่วมกิจกรรมส่งเสริมการอ่าน (รวม)</t>
  </si>
  <si>
    <t>3.1ประชาสัมพันธ์และรณรงค์ส่งเสริมการอ่าน</t>
  </si>
  <si>
    <t>3.2มุมหนังสือในบ้านและสถานที่ราชการ(อนามัย)</t>
  </si>
  <si>
    <t xml:space="preserve"> 3.3 มุมหนังสือน่าอ่านที่บ้านครู กศน.</t>
  </si>
  <si>
    <t>3.4 ห้องสมุดเคลื่อนที่ (รถโมบายเคลื่อนที่)</t>
  </si>
  <si>
    <t>3.5อาสาสมัครส่งเสริมการอ่าน(ผู้รับบริการ)</t>
  </si>
  <si>
    <t>3.6วันเด็ก</t>
  </si>
  <si>
    <t>3.7หนังสือเล่าเรื่อง</t>
  </si>
  <si>
    <t>3.8     2 เมษารักการอ่าน</t>
  </si>
  <si>
    <t>3.9 หมุนเวียนสื่อสู่ กศน.ตำบล</t>
  </si>
  <si>
    <t>3.10  บ้านหนังสืออัจฉริยะ(ผู้ใช้บริการ)</t>
  </si>
  <si>
    <t>4.จัดกิจกรรมการศึกษาตามอัธยาศัยใน กศน.ตำบล</t>
  </si>
  <si>
    <t>4.1 ผู้เข้าใช้บริการใน กศน.ตำบล</t>
  </si>
  <si>
    <t>4.2มุมส่งเสริมการอ่านในสถานที่ราชการ(ร่วมกับหสม.)</t>
  </si>
  <si>
    <t>4.3 รถโมบายเคลื่อนที่ (ร่วมกับห้องสมุดประชาชนฯ)</t>
  </si>
  <si>
    <t>4.4 ชุมชนแห่งการอ่าน กศน.ตำบลโพรงจระเข้</t>
  </si>
  <si>
    <t>กิจกรรมวันเด็ก</t>
  </si>
  <si>
    <t xml:space="preserve">  2. ค่าจ้างพิมพ์หนังสือเรียน</t>
  </si>
  <si>
    <t>3.1โครงการคุณธรมจริยธรรม</t>
  </si>
  <si>
    <t>3.2โครงการคอมพิวเตอร์เบื้องต้น</t>
  </si>
  <si>
    <t xml:space="preserve"> 4. จำนวนนักศึกษาหลักสูตรการศึกษาขั้นพื้นฐาน(1/55)</t>
  </si>
  <si>
    <t>การเทียบโอนความรู้และประสบการณ์ (4/2555)</t>
  </si>
  <si>
    <t>สรุปผลการดำเนินงานตามกิจกรรม / โครงการ ประจำปีงบประมาณ ๒๕๕๖</t>
  </si>
  <si>
    <t>ประจำเดือน    เมษายน    ๒๕๕๖</t>
  </si>
  <si>
    <t>ศูนย์การศึกษานอกระบบและการศึกษาตามอัธยาศัยอำเภอเมืองตรัง  สำนักงาน กศน.จังหวัดตรัง</t>
  </si>
  <si>
    <t xml:space="preserve">ผลการดำเนินงาน     ที่ผ่านมา     </t>
  </si>
  <si>
    <t>ผลการดำเนินการเดือนนี้         ( เม.ย.๕๖)</t>
  </si>
  <si>
    <t>แผนงาน : สร้างและกระจายโอกาศทางการศึกษาให้ทั่วถึงและเป็นธรรม</t>
  </si>
  <si>
    <t>ผลผลิตที่ 4 ผู้รับบริการการศึกษานอกระบบ</t>
  </si>
  <si>
    <t xml:space="preserve"> 2. พัฒนาทักษะอาชีพ/อาชีพเพื่อการมีงาน/ศูนย์ฝึกอาชีพเพื่อการมีงานทำ</t>
  </si>
  <si>
    <t xml:space="preserve">    2.1 โครงการจัดการเรียนการสอนหลักสูตรระยะสั้นอาชีพเพื่อการมีงานทำ</t>
  </si>
  <si>
    <t xml:space="preserve">    2.2 โครงการส่งเสริมการเรียนรู้อาชีพระยะสั้น "ศูนย์ฝึกอาชีพชุมชน"</t>
  </si>
  <si>
    <t xml:space="preserve">    2.3 โครงการพัฒนาศักยภาพผู้ประกอบอาชีพ Mini Otop</t>
  </si>
  <si>
    <t>ประจำเดือน  เมษายน      ๒๕๕๖</t>
  </si>
  <si>
    <t xml:space="preserve"> 14. ส่งเสริมการเรียนรู้ประจำวัด-มัสยิด </t>
  </si>
  <si>
    <t xml:space="preserve"> 15. เสริมสร้างการเรียนรู้สู่สถาบันปอเนาะ</t>
  </si>
  <si>
    <t xml:space="preserve"> 16. กิจกรรมเยาวชนคนรักษ์ถิ่น (งบรายจ่ายอื่น)</t>
  </si>
  <si>
    <t xml:space="preserve"> 17. กิจกรรมสตรีไทยหัวใจแกร่ง  (งบรายจ่ายอื่น)</t>
  </si>
  <si>
    <t>ผลผลิตที่ 5  ผู้รับบริการการศึกษาตามอัธยาศัย</t>
  </si>
  <si>
    <t>กิจกรรมส่งเสริมการเรียนรู้ห้องสมุดประชาชน</t>
  </si>
  <si>
    <t xml:space="preserve">    3.1 กิจกรรมเทิดพระเกียรติ</t>
  </si>
  <si>
    <t xml:space="preserve">   3.2 กิจกรรมวันเด็กแห่งชาติ</t>
  </si>
  <si>
    <t xml:space="preserve">   3.3 กิจกรรมวันสำคัญ(วันรักการอ่าน,วันภาษาไทย)</t>
  </si>
  <si>
    <t xml:space="preserve">   3.4 กิจกรรมอาสาสมัครส่งเสริมการอ่าน</t>
  </si>
  <si>
    <t>**</t>
  </si>
  <si>
    <t xml:space="preserve">   3.5 ส่งเสริมการเรียนรู้ทักษะการเรียนรู้ในห้องสมุด</t>
  </si>
  <si>
    <t xml:space="preserve">   3.6 ส่งเสริมการใช้อินเตอร์เน็ต</t>
  </si>
  <si>
    <t xml:space="preserve">   3.7 แนะนำหนังสือใหม่</t>
  </si>
  <si>
    <t xml:space="preserve">   3.8 มุมความรู้ในห้องสมุด(มุนเฉลิมพระเกียรติ)</t>
  </si>
  <si>
    <t xml:space="preserve">   3.9 กิจกรรมจัดหาหนังสือ/สื่อ/สิ่งพิมพ์</t>
  </si>
  <si>
    <t xml:space="preserve">    300 เล่ม</t>
  </si>
  <si>
    <t xml:space="preserve"> 4. กิจกรรมการศึกษาตามอัธยาศัยสู่ กศน.ตำบล</t>
  </si>
  <si>
    <t xml:space="preserve">   4.1 หมุนเวียนสื่อความรู้ สู่ กศน.ตำบล มุมน่าอ่าน</t>
  </si>
  <si>
    <t>ประจำเดือน  เมษายน     ๒๕๕๖</t>
  </si>
  <si>
    <t xml:space="preserve"> 5. กิจกรรมการศึกษาตามอัธยาศัยในแหล่งเรียนรู้อื่น</t>
  </si>
  <si>
    <t xml:space="preserve">   5.1 ชุมชนต้นแบบแห่งการอ่าน</t>
  </si>
  <si>
    <t xml:space="preserve">   5.2 ห้องสมุดเคลื่อนที่สู่ชุมชน</t>
  </si>
  <si>
    <t xml:space="preserve">   5.3 ส่งเสริมการเรียนรู้สถานที่ราชการ/สถานประกอบการ</t>
  </si>
  <si>
    <t xml:space="preserve">   5.3 กิจกรรม "บ้านหนังสือ"</t>
  </si>
  <si>
    <t>กิจกรรมการเรียนรู้ตลอดชีวิตของ กศน.ตำบล</t>
  </si>
  <si>
    <t xml:space="preserve">    6.1 กิจกรรมส่งเสริมการฝึกอาชีพ</t>
  </si>
  <si>
    <t>.</t>
  </si>
  <si>
    <t xml:space="preserve">   6.2 กิจกรรมส่งเสริมการเรียนรู้ด้านวิทยาศาสตร์ คณิตศาสตร์</t>
  </si>
  <si>
    <t xml:space="preserve">   6.3 กิจกรรมส่งเสริมการเรียนรู้การศึกษาการดูแลรักษาธรรมชาติและสิ่งแวดล้อม</t>
  </si>
  <si>
    <t xml:space="preserve">   6.4 กิจกรรมเสริมสร้างกระบวนการประชาธิปไตย</t>
  </si>
  <si>
    <t xml:space="preserve">   6.5 กิจกรรมเสริมสร้างการป้องกันภัยจากสิ่งเสพติด</t>
  </si>
  <si>
    <t xml:space="preserve">   6.6 กิจกรรมเสริมสร้างความรู้เกี่ยวกับประชาคมอาเซียน</t>
  </si>
  <si>
    <t xml:space="preserve">   6.7 กิจกรรมอาสาสมัครส่งเสริมการอ่านเพื่อการพัฒนาชุมชนรักการอ่าน</t>
  </si>
  <si>
    <t xml:space="preserve">   6.8 กิจกรรมส่งเสริมการอ่าน "บ้านหนังสือ"</t>
  </si>
  <si>
    <t xml:space="preserve">   6.9  กิจกรรมส่งเสริมการเรียนรู้วันสำคัญ</t>
  </si>
  <si>
    <t xml:space="preserve">   6.10 กิจกรรมส่งเสริมการอ่าน"ตะกร้าหนังสือ"</t>
  </si>
  <si>
    <t xml:space="preserve">   6.11  กิจกรรมส่งเสริมการเรียนรู้ผ่าน Website  กศน.ตำบล</t>
  </si>
  <si>
    <t>ประจำเดือน   เมษายน    ๒๕๕๖</t>
  </si>
  <si>
    <t>แผนสนับสนุนการจัดการศึกษาตั้งแต่ปฐมวัยจนจบการศึกษาขั้นพื้นฐาน</t>
  </si>
  <si>
    <t xml:space="preserve">  3. ค่าจัดิจกรรมพัฒนาผู้เรียน</t>
  </si>
  <si>
    <t xml:space="preserve">     3.1 ค่ายคุณธรรม จริยธรรม</t>
  </si>
  <si>
    <t xml:space="preserve">     3.2 พัฒนาความรู้ด้าน ICT</t>
  </si>
  <si>
    <t xml:space="preserve">     3.3 พัฒนาความรู้ด้านการสอนเสริม</t>
  </si>
  <si>
    <t xml:space="preserve">  4. จำนวนนักศึกษาหลักสูตรการศึกษาขั้นพื้นฐาน</t>
  </si>
  <si>
    <t xml:space="preserve"> 5.จำนวนนักศึกษาหลักสูตรสำหรับคนพิการ(ประถม)</t>
  </si>
  <si>
    <t xml:space="preserve"> 6.จำนวนนักศึกษาหลักสูตร EP</t>
  </si>
  <si>
    <t>ประจำเดือน เมษายน   พ.ศ. 2556</t>
  </si>
  <si>
    <t>ศูนย์ กศน.อำเภอ สิเกา</t>
  </si>
  <si>
    <t xml:space="preserve">ต่ำกว่า 15 </t>
  </si>
  <si>
    <t xml:space="preserve"> 1. ส่งเสริมการรู้หนังสือ </t>
  </si>
  <si>
    <t xml:space="preserve"> 2. โครงการศูนย์ฝึกอาชีพชุมชน</t>
  </si>
  <si>
    <t>จัดสรรตามจำนวน กศน.ตำบล</t>
  </si>
  <si>
    <t>การปลูกข้าวโพดหวาน(ม.๓ ไม้ฝาด)</t>
  </si>
  <si>
    <t>การเลี้ยงไก่พื้นเมือง(ม.๔ บ่อหิน)</t>
  </si>
  <si>
    <t>การเลี้ยงปลาดุกในบ่อพลาสติก(ม.๓,๖,๗ กะลาเส)</t>
  </si>
  <si>
    <t>การเพาะเห็ดนางฟ้า-นางรม(ม.๒ เขาไม้แก้ว)</t>
  </si>
  <si>
    <t>การเลี้ยงไก่พื้นเมือง(ม.๑ นาเมืองเพชร)</t>
  </si>
  <si>
    <t>จัดสรรตามความหนาแน่นของประชากร</t>
  </si>
  <si>
    <t>การเลี้ยงแพะเนื้อ(ม.๖ เขาไม้แก้ว)</t>
  </si>
  <si>
    <t>การเลี้ยงไก่พื้นเมือง(ม.๔ นาเมืองเพชร)</t>
  </si>
  <si>
    <t>การเลี้ยงไก่พื้นเมือง(ม.๘ บ่อหิน)</t>
  </si>
  <si>
    <t>ธุรกิจขนมไทย(ม.๒ ไม้ฝาด)</t>
  </si>
  <si>
    <t>การเพาะเห็ดนางฟ้า-นางรม(ม.๕ กะลาเส)</t>
  </si>
  <si>
    <t>จัดสรรเพิ่มเติมตามขนาดจังหวัด</t>
  </si>
  <si>
    <t>ช่างปูกระเบื้อง(ม.๓ เขาไม้แก้ว)</t>
  </si>
  <si>
    <t>ภาษาจีนพื้นฐานเพื่อการสื่อสาร(ม.๔ ไม้ฝาด)</t>
  </si>
  <si>
    <t>ภาษาอังกฤษเพื่อการท่องเที่ยวและบริการ(ม.๗ ไม้ฝาด)</t>
  </si>
  <si>
    <t>การเลี้ยงปลาดุกในบ่อพลาสติก(ม.๖ นาเมืองเพชร)</t>
  </si>
  <si>
    <t>ลวดพันถ้วยรับน้ำยางพารา(ม.๗ นาเมืองเพชร)</t>
  </si>
  <si>
    <t>การเพาะเห็ดนางฟ้า-นางรม(ม.๙ บ่อหิน)</t>
  </si>
  <si>
    <t>การเลี้ยงปลาในกระชัง(ม.๒ บ่อหิน)</t>
  </si>
  <si>
    <t>ลวดพันถ้วยรับน้ำยางพารา(ม.๗ กะลาเส)</t>
  </si>
  <si>
    <t>ลวดพันถ้วยรับน้ำยางพารา(ม.๖ กะลาเส)</t>
  </si>
  <si>
    <t>โครงการศูนย์ฝึกอาชีพชุมชน Mini OTOP MBA</t>
  </si>
  <si>
    <t>การบริหารจัดการธุรกิจสินค้า OTOP(ม.๓ เขาไม้แก้ว)</t>
  </si>
  <si>
    <t>ธุรกิจ OTOP ส่งออก(ม.๓ เขาไม้แก้ว)</t>
  </si>
  <si>
    <t>การตลาดและช่องทางการจำหน่าย(ม.๓ เขาไม้แก้ว)</t>
  </si>
  <si>
    <t>ภาษาอังกฤษธุรกิจ(ม.๓ เขาไม้แก้ว)</t>
  </si>
  <si>
    <t>อบรมจริยธรรม(ม.๗ ไม้ฝาด)</t>
  </si>
  <si>
    <t>อบรมด้านสุขภาพอนามัย(ม.๒ กะลาเส)</t>
  </si>
  <si>
    <t>ชุมชนสัมพันธ์วันอารีรายอ(ม.๖ เขาไม้แก้ว)</t>
  </si>
  <si>
    <t>อบรมจริยธรรม(ม.๓ บ่อหิน)</t>
  </si>
  <si>
    <t>อบรมส่งเสริมประชาธิปไตย(ศาลาประชาคม)</t>
  </si>
  <si>
    <t>ชุมชนต้านภัยยาเสพติด(ม.๕ เขาไม้แก้ว)</t>
  </si>
  <si>
    <t>อบรมการคุ้มครองผู้บริโภค(ศาลาประชาคม)</t>
  </si>
  <si>
    <t>อบรมด้านการป้องกันยาเสพติด(ศาลาประชาคม)</t>
  </si>
  <si>
    <t>การปลูกต้นไม้ในวันสำคัญ(ม.๒,๕,๖ เขาไม้แก้ว)</t>
  </si>
  <si>
    <t>อาสาพัฒนาชุมชนเฉลิมพระเกียรติ(ม.๘ กะลาเส)</t>
  </si>
  <si>
    <t>กุหลาบร้อยดวงใจสายใยรัก(ม.๓ นาเมืองเพชร)</t>
  </si>
  <si>
    <t>การทำบุหงารำไป(ม.๓ บ่อหิน)</t>
  </si>
  <si>
    <t>การทำน้ำเต้าหู้(ม.๔ เขาไม้แก้ว)</t>
  </si>
  <si>
    <t>วันสงกรานต์ผู้สูงอายุ(ม.๑ เขาไม้แก้ว)</t>
  </si>
  <si>
    <t>ประเพณีสงกรานต์(ม.๒ บ่อหิน)</t>
  </si>
  <si>
    <t>ประเพณีสงกรานต์(ม.๑ ไม้ฝาด)</t>
  </si>
  <si>
    <t>การทำขนมทับทิมกรอบ(ม.๔ เขาไม้แก้ว)</t>
  </si>
  <si>
    <t>ประเพณีสงกรานต์(ม.๓ นาเมืองเพชร)</t>
  </si>
  <si>
    <t>ประเพณีสงกรานต์(ม.๘ กะลาเส)</t>
  </si>
  <si>
    <t>การทำดอกไม้สับปะรด(ม.๓ กะลาเส)</t>
  </si>
  <si>
    <t>การทำบุหงารำไป(ม.๒ ไม้ฝาด)</t>
  </si>
  <si>
    <t>การทำลูกประคบสมุนไพร(ม.๘ เขาไม้แก้ว)</t>
  </si>
  <si>
    <t>การทำน้ำสมุนไพรเพื่อสุขภาพ(ม.๙ บ่อหิน)</t>
  </si>
  <si>
    <t>การปลูกสมุนไพรใกล้ตัว(ม.๔ นาเมืองเพชร)</t>
  </si>
  <si>
    <t>การทำขนมครกโบราณ(ม.๘ กะลาเส)</t>
  </si>
  <si>
    <t>การเลี้ยงปลาดุกในบ่อพลาสติก(ม.๓ ไม้ฝาด)</t>
  </si>
  <si>
    <t>การปลูกผักคะน้า(ม.๒ เขาไม้แก้ว)</t>
  </si>
  <si>
    <t>การปลูกสมุนไพรใกล้ตัว(ม.๒ เขาไม้แก้ว)</t>
  </si>
  <si>
    <t>การปลูกสมุนไพรใกล้ตัว(ม.๑ บ่อหิน)</t>
  </si>
  <si>
    <t>การปลูกผักสวนครัวรั้วกินได้(ม.๔ บ่อหิน)</t>
  </si>
  <si>
    <t>การปลูกผักสวนครัวรั้วกินได้(ม.๓ นาเมืองเพชร)</t>
  </si>
  <si>
    <t>การทำน้ำสมุนไพรเพื่อสุขภาพ(ม.๘ กะลาเส)</t>
  </si>
  <si>
    <t>การปลูกสมุนไพรใกล้ตัว(ม.๑ ไม้ฝาด)</t>
  </si>
  <si>
    <t>การทำปุ๋ยหมักแห้งโบกาฉิ(ม.๖ เขาไม้แก้ว)</t>
  </si>
  <si>
    <t>การทำขนมโรตี(ม.๓ บ่อหิน)</t>
  </si>
  <si>
    <t>การทำน้ำสมุนไพรเพื่อสุขภาพ(ม.๖ นาเมืองเพชร)</t>
  </si>
  <si>
    <t>การทำปุ๋ยหมักน้ำชีวภาพ(ม.๗ กะลาเส)</t>
  </si>
  <si>
    <t>การทำปุ๋ยหมักน้ำชีวภาพ(ม.๒ กะลาเส)</t>
  </si>
  <si>
    <t>การทำปุ๋ยหมักชีวภาพ(ม.๕ ไม้ฝาด)</t>
  </si>
  <si>
    <t>การทำขนมลา(ม.๒ เขาไม้แก้ว)</t>
  </si>
  <si>
    <t>การปลูกผักคะน้า(ม.๕ นาเมืองเพชร)</t>
  </si>
  <si>
    <t>การทำน้ำสมุนไพรเพื่อสุขภาพ(ม.๒ กะลาเส)</t>
  </si>
  <si>
    <t>คาราโอเกะสำหรับผู้สูงอายุ(ม.๘ กะลาเส)</t>
  </si>
  <si>
    <t>การออกกำลังกายด้วยท่าโนราบิค(ม.๘ กะลาเส)</t>
  </si>
  <si>
    <t>คอมพิวเตอร์สำหรับผู้สูงอายุ(ม.๑ เขาไม้แก้ว)</t>
  </si>
  <si>
    <t>คอมพิวเตอร์สำหรับผู้สูงอายุ(ม.๑ บ่อหิน)</t>
  </si>
  <si>
    <t>การออกกำลังกายด้วยไม้พลอง(ม.๒ ไม้ฝาด)</t>
  </si>
  <si>
    <t>อาหารเพื่อสุขภาพผู้สูงอายุ(ม.๑ เขาไม้แก้ว)</t>
  </si>
  <si>
    <t>อบรมสุขภาพผู้สูงอายุ(ม.๔ นาเมืองเพชร)</t>
  </si>
  <si>
    <t>14.1 .........................................</t>
  </si>
  <si>
    <t>มุมอาเซียนน่ารู้</t>
  </si>
  <si>
    <t>เก็บอักษรใส่สุขา</t>
  </si>
  <si>
    <t>บริการอินเตอร์เน็ต</t>
  </si>
  <si>
    <t>เพิ่มปัญญาผู้สูงวัย</t>
  </si>
  <si>
    <t>อาสาสมัครรักการอ่าน</t>
  </si>
  <si>
    <t>ความรู้สู่ชุมชน</t>
  </si>
  <si>
    <t xml:space="preserve">ปลูกปัญญาวันรักการอ่าน </t>
  </si>
  <si>
    <t>เรียนรู้นิทรรศการวันสำคัญ</t>
  </si>
  <si>
    <t>มุมหนังสือน่าอ่านบ้านครู กศน.</t>
  </si>
  <si>
    <t>มุมหนังสือ กศน.ตำบลกะลาเส</t>
  </si>
  <si>
    <t>มุมส่งเสริมการอ่านโรงพยาบาลชุมชนตำบลกะลาเส</t>
  </si>
  <si>
    <t>มุมรักการอ่านบ้านครูตำบลกะลาเส</t>
  </si>
  <si>
    <t>บ้านหนังสืออัจฉริยะตำบลกะลาเส</t>
  </si>
  <si>
    <t>มุมอาเซียนน่ารู้ กศน.ตำบลกะลาเส</t>
  </si>
  <si>
    <t>มุมหนังสือภาคีเครือข่ายตำบลกะลาเส</t>
  </si>
  <si>
    <t>ส่งเสริมการอ่านเคลื่อนที่ตำบลกะลาเส</t>
  </si>
  <si>
    <t>มุมหนังสือ กศน.ตำบลไม้ฝาด</t>
  </si>
  <si>
    <t>มุมส่งเสริมการอ่านโรงพยาบาลชุมชนตำบลไม้ฝาด</t>
  </si>
  <si>
    <t>มุมรักการอ่านบ้านครูตำบลไม้ฝาด</t>
  </si>
  <si>
    <t>บ้านหนังสืออัจฉริยะตำบลไม้ฝาด</t>
  </si>
  <si>
    <t>มุมอาเซียนน่ารู้ กศน.ตำบลไม้ฝาด</t>
  </si>
  <si>
    <t>มุมหนังสือภาคีเครือข่ายตำบลไม้ฝาด</t>
  </si>
  <si>
    <t>ส่งเสริมการอ่านเคลื่อนที่ตำบลไม้ฝาด</t>
  </si>
  <si>
    <t>มุมหนังสือ กศน.ตำบลเขาไม้แก้ว</t>
  </si>
  <si>
    <t>มุมส่งเสริมการอ่านโรงพยาบาลชุมชนตำบลเขาไม้แก้ว</t>
  </si>
  <si>
    <t>มุมรักการอ่านบ้านครูตำบลเขาไม้แก้ว</t>
  </si>
  <si>
    <t>บ้านหนังสืออัจฉริยะตำบลเขาไม้แก้ว</t>
  </si>
  <si>
    <t>มุมอาเซียนน่ารู้ กศน.ตำบลเขาไม้แก้ว</t>
  </si>
  <si>
    <t>มุมหนังสือภาคีเครือข่ายตำบลเขาไม้แก้ว</t>
  </si>
  <si>
    <t>ส่งเสริมการอ่านเคลื่อนที่ตำบลเขาไม้แก้ว</t>
  </si>
  <si>
    <t>มุมหนังสือ กศน.ตำบลบ่อหิน</t>
  </si>
  <si>
    <t>มุมส่งเสริมการอ่านโรงพยาบาลชุมชนตำบลบ่อหิน</t>
  </si>
  <si>
    <t>มุมรักการอ่านบ้านครูตำบลบ่อหิน</t>
  </si>
  <si>
    <t>บ้านหนังสืออัจฉริยะตำบลบ่อหิน</t>
  </si>
  <si>
    <t>มุมอาเซียนน่ารู้ กศน.ตำบลบ่อหิน</t>
  </si>
  <si>
    <t>มุมหนังสือภาคีเครือข่ายตำบลบ่อหิน</t>
  </si>
  <si>
    <t>ส่งเสริมการอ่านเคลื่อนที่ตำบลบ่อหิน</t>
  </si>
  <si>
    <t>มุมหนังสือ กศน.ตำบลนาเมืองเพชร</t>
  </si>
  <si>
    <t>มุมส่งเสริมการอ่านโรงพยาบาลชุมชนตำบลนาเมืองเพชร</t>
  </si>
  <si>
    <t>มุมรักการอ่านบ้านครูตำบลนาเมืองเพชร</t>
  </si>
  <si>
    <t>บ้านหนังสืออัจฉริยะตำบลนาเมืองเพชร</t>
  </si>
  <si>
    <t>มุมอาเซียนน่ารู้ กศน.ตำบลนาเมืองเพชร</t>
  </si>
  <si>
    <t>มุมหนังสือภาคีเครือข่ายตำบลนาเมืองเพชร</t>
  </si>
  <si>
    <t>ส่งเสริมการอ่านเคลื่อนที่ตำบลนาเมืองเพชร</t>
  </si>
  <si>
    <t xml:space="preserve">  1. จำนวนผู้ได้รับหนังสือเรียน (กะลาเส,ไม้ฝาด)</t>
  </si>
  <si>
    <t>ลูกเสือนอกโรงเรียน</t>
  </si>
  <si>
    <t>ยุวกาชาดนอกโรงเรียน</t>
  </si>
  <si>
    <t>กีฬา กศน.สัมพันธ์</t>
  </si>
  <si>
    <t>การปรับพื้นฐาน</t>
  </si>
  <si>
    <t>การสอนเสริม</t>
  </si>
  <si>
    <t>ค่ายวิชาการ</t>
  </si>
  <si>
    <t>พัฒนาด้าน ICT</t>
  </si>
  <si>
    <t>ศึกษาดูงานโครงข่ายคมนาคม</t>
  </si>
  <si>
    <t>ศูนย์การศึกษานอกระบบและการศึกษาตามอัธยาศัยอำเภอกันตัง</t>
  </si>
  <si>
    <t xml:space="preserve">ผลการดำเนินงานที่ผ่านมา    </t>
  </si>
  <si>
    <t xml:space="preserve"> 2. อาชีพเพื่อการมีงานทำ (ศูนย์ฝึกอาชีพชุมชน)</t>
  </si>
  <si>
    <t xml:space="preserve">   กศน.ตำบลกันตังใต้</t>
  </si>
  <si>
    <t xml:space="preserve">   -การเลี้ยงปลาดุกในบ่อพลาสติก </t>
  </si>
  <si>
    <t xml:space="preserve">  กศน.ตำบลนาเกลือ</t>
  </si>
  <si>
    <t xml:space="preserve">  -การเลี้ยงไก่พื้นเมือง</t>
  </si>
  <si>
    <t>กศน.ตำบลบางเป้า</t>
  </si>
  <si>
    <t xml:space="preserve">  กิจกรรมวันผู้สูงอายุ</t>
  </si>
  <si>
    <t>กศน.ตำบลนาเกลือ</t>
  </si>
  <si>
    <t xml:space="preserve">   กิจกรรมวันผู้สูงอายุ</t>
  </si>
  <si>
    <t>กศน.ตำบลโคกยาง</t>
  </si>
  <si>
    <t xml:space="preserve">   -กิจกรรมวันผู้สูงอายุ</t>
  </si>
  <si>
    <t>กศน.ตำบลบางหมาก</t>
  </si>
  <si>
    <t>กศน.ตำบลควนธานี</t>
  </si>
  <si>
    <t xml:space="preserve">  กศน.ตำบลกันตังใต้</t>
  </si>
  <si>
    <t xml:space="preserve">   -กิจกรรมมหกรรมกีฬาพระยารัษฎาเกมส์</t>
  </si>
  <si>
    <t xml:space="preserve">  - อบรมการทำวุ้นมะพร้าว</t>
  </si>
  <si>
    <t xml:space="preserve">  กศน.ตำบลเกาะลิบง</t>
  </si>
  <si>
    <t xml:space="preserve">  -อบรมการทำปลาเค็ม</t>
  </si>
  <si>
    <t xml:space="preserve">  -อบรมการทำอาหาร (ยำรวมมิตรทะเล)</t>
  </si>
  <si>
    <t xml:space="preserve">  - กิจกรรมวันผู้สูงอายุ</t>
  </si>
  <si>
    <t xml:space="preserve">  กศน.ตำบลบางสัก</t>
  </si>
  <si>
    <t xml:space="preserve">  -อบรม ICT</t>
  </si>
  <si>
    <t xml:space="preserve">    3.1 ห้องสมุดเคลื่อนที่</t>
  </si>
  <si>
    <t xml:space="preserve">    3.2 ความรู้สู่ประตูบ้าน</t>
  </si>
  <si>
    <t xml:space="preserve">    3.3 บริการอินเทอร์เน็ต</t>
  </si>
  <si>
    <t>ตำบลย่านซื่อ</t>
  </si>
  <si>
    <t>1. ส่งเสริมการอ่านใน กศน.ตำบลย่านซื่อ</t>
  </si>
  <si>
    <t>2. บ้านหนังสืออัจฉริยะ</t>
  </si>
  <si>
    <t>3. มุมหนังสือใน รพ.สต.ย่านซื่อ</t>
  </si>
  <si>
    <t>4. มุมส่งเสริมการอ่านบ้านครู กศน.</t>
  </si>
  <si>
    <t>5. มุมหนังสือสถานประกอบการ</t>
  </si>
  <si>
    <t>ตำบลคลองลุ</t>
  </si>
  <si>
    <t>1. ส่งเสริมการอ่านใน กศน.ตำบล</t>
  </si>
  <si>
    <t>2. ส่งเสริมการอ่านใน รพ.สต.คลองลุ</t>
  </si>
  <si>
    <t>3. มุมหนังสือที่บ้านครู กศน.ตำบล</t>
  </si>
  <si>
    <t>4. มุมหนังสือประจำหมู่บ้าน</t>
  </si>
  <si>
    <t>ตำบลบ่อน้ำร้อน</t>
  </si>
  <si>
    <t>2. มุมหนังสือในบ้าน</t>
  </si>
  <si>
    <t>3. มุมหนังสือในสถานประกอบการ</t>
  </si>
  <si>
    <t>4. มุมหนังสือใน รพ.สต.</t>
  </si>
  <si>
    <t>5. มุมหนังสือน่าอ่านที่บ้านครู</t>
  </si>
  <si>
    <t>6. อาสาสมัครส่งเสริมการอ่าน</t>
  </si>
  <si>
    <t>7. ตำบลเคลื่อนที่ (รถโมบาย)</t>
  </si>
  <si>
    <t>ตำบลเกาะลิบง</t>
  </si>
  <si>
    <t>2. มุมหนังสือน่าอ่านบ้านครู กศน.ตำบล</t>
  </si>
  <si>
    <t>3. มุมหนังสือโรงพยาบาลส่งเสริมสุขภาพ</t>
  </si>
  <si>
    <t>4. ความรู้สู่ประตูบ้าน</t>
  </si>
  <si>
    <t>5. บ้านหนังสืออัจฉริยะ</t>
  </si>
  <si>
    <t>ตำบลวังวน</t>
  </si>
  <si>
    <t>1. มุมหนังสือบ้านครู กศน.ตำบล</t>
  </si>
  <si>
    <t>2. มุมส่งเสริมการอ่าน รพ.สต.</t>
  </si>
  <si>
    <t>3.  ชุมชนรักการอ่านบ้านนายอดทอง</t>
  </si>
  <si>
    <t>ตำบลนาเกลือ</t>
  </si>
  <si>
    <t>1. กิจกรรมส่งเสริมการอ่านบ้านครู กศน.ตำบล</t>
  </si>
  <si>
    <t>2. ส่งเสริมการอ่าน รพ.สต.ชุมชน</t>
  </si>
  <si>
    <t>3. กิจกรรมส่งเสริมการอ่าน กศน.ตำบล</t>
  </si>
  <si>
    <t>4. โครงการสร้างความร่วมมือภาคีเครือข่าย</t>
  </si>
  <si>
    <t>กิจกรรมส่งเสริมสุขภาพอนามัยในครอบครัวตำบลนาเกลือ</t>
  </si>
  <si>
    <t>ตำบลบางหมาก</t>
  </si>
  <si>
    <t>1. ส่งเสริมการอ่านภายใน กศน.ตำบล</t>
  </si>
  <si>
    <t>2. มุมหนังสือประจำหมู่บ้าน</t>
  </si>
  <si>
    <t>3. มุมหนังสือบ้านครู กศน.ตำบล</t>
  </si>
  <si>
    <t>4. มุมส่งเสริมการอ่านที่ รพ.สต.</t>
  </si>
  <si>
    <t>ตำบลบางสัก</t>
  </si>
  <si>
    <t>1. ส่งเสริมการอ่านใน กศน.ตำบลบางสัก</t>
  </si>
  <si>
    <t>2. มุมหนังสือประจำโรงพยาบาลส่งเสริมสุขภาพตำบล</t>
  </si>
  <si>
    <t>3. มุมหนังสือน่าอ่านในบ้านครู</t>
  </si>
  <si>
    <t>ตำบลคลองชีล้อม</t>
  </si>
  <si>
    <t>3. มุมหนังสือใน รพ.สต.คลองชีล้อม</t>
  </si>
  <si>
    <t>4. มุมส่งเสริมการอ่านบ้าน ครู กศน.</t>
  </si>
  <si>
    <t>ตำบลควนธานี</t>
  </si>
  <si>
    <t>3. มุมหนังสือใน รพ.สต.ควนธานี</t>
  </si>
  <si>
    <t>4. มุมส่งเสริมการอ่านบ้าน คร กศน.</t>
  </si>
  <si>
    <t>ตำบลกันตังใต้</t>
  </si>
  <si>
    <t>2. มุมหนังสือใน รพ.สต.กันตังใต้</t>
  </si>
  <si>
    <t>3. ความรู้สู่ประตูบ้าน</t>
  </si>
  <si>
    <t>4. มุมส่งเสริมการอ่านบ้าน คร กศน.ตำบล</t>
  </si>
  <si>
    <t>ตำบลกันตัง</t>
  </si>
  <si>
    <t>2. มุมหนังสือในสถานประกอบการ</t>
  </si>
  <si>
    <t>3. มุมหนังสือบ้านครู กศน.</t>
  </si>
  <si>
    <t>ตำบลบางเป้า</t>
  </si>
  <si>
    <t>1. กิจกรรมส่งเสริมการอ่านที่ รพ.สต. ตำบลบางเป้า</t>
  </si>
  <si>
    <t>2. กิจกรรมส่งเสริมการอ่านที่บ้านครู กศน.ตำบล</t>
  </si>
  <si>
    <t>ประจำเดือน    เมษายน   พ.ศ.2556</t>
  </si>
  <si>
    <t>ศูนย์ กศน.อำเภอ วังวิเศษ</t>
  </si>
  <si>
    <t>3.1   โครงการคุณธรรมจริยธรรมต่อต้านสารเสพติด</t>
  </si>
  <si>
    <t>*ใช้งบประมาณของเครือข่าย</t>
  </si>
  <si>
    <t>3.2    โครงการพัฒนาคุณภาพผู้สูงอายุ  อ่าวตง</t>
  </si>
  <si>
    <t>3.2    โครงการพัฒนาคุณภาพผู้สูงอายุ  วังมะปราง</t>
  </si>
  <si>
    <t>3.3    โครงการพัฒนาคุณภาพผู้สูงอายุ  วังมะปรางเหนือ</t>
  </si>
  <si>
    <t>3.2    โครงการพัฒนาคุณภาพผู้สูงอายุ  เขาวิเศษ</t>
  </si>
  <si>
    <t xml:space="preserve">    3.1 ป้ายความรู้เศรษฐกิจพอเพียง</t>
  </si>
  <si>
    <t xml:space="preserve">    3.2 มุมระเบียงความรู้</t>
  </si>
  <si>
    <t xml:space="preserve">    3.3 บริการอินเตอร์เน็ต</t>
  </si>
  <si>
    <t xml:space="preserve">    3.4 แนะนำหนังสือน่าอ่าน</t>
  </si>
  <si>
    <r>
      <t xml:space="preserve">  </t>
    </r>
    <r>
      <rPr>
        <sz val="10"/>
        <rFont val="Angsana New"/>
        <family val="1"/>
      </rPr>
      <t xml:space="preserve"> 4.1 กิจกรรมส่งเสริมการอ่านบ้านหนังสืออัจฉรยะบ้านหนองชุมแสง</t>
    </r>
  </si>
  <si>
    <t xml:space="preserve">   4.2 จัดบอร์ให้ความรู้วันจักตรี</t>
  </si>
  <si>
    <t xml:space="preserve">   4.3 จัดบอร์ดให้ความรู้วันสงกรานต์</t>
  </si>
  <si>
    <t xml:space="preserve">    4.4  กิจกรรมรักการอ่านที่บ้านครู  กศน.</t>
  </si>
  <si>
    <t>3.1  โครงการตรวจสุขภาพนักศึกษากศน.</t>
  </si>
  <si>
    <t>หน้า</t>
  </si>
  <si>
    <t>ประจำเดือน  เมษายน   พ.ศ.2556</t>
  </si>
  <si>
    <t>ศูนย์ กศน.อำเภอ รัษฎา.</t>
  </si>
  <si>
    <t>ช</t>
  </si>
  <si>
    <t>ญ</t>
  </si>
  <si>
    <t xml:space="preserve"> 2. พัฒนาทักษะชวิต</t>
  </si>
  <si>
    <t xml:space="preserve"> -3. พัฒนาสังคมและชุมชน</t>
  </si>
  <si>
    <t>3.1  ส่งเสริมบทบาทสตรีสร้างชุมชนที่ดีให้มีรายได้</t>
  </si>
  <si>
    <t>ระหว่างดำเนินการ</t>
  </si>
  <si>
    <t>3.2 พัฒนาศูนย์การเรียนรู้ยกระดับเศรษฐกิจพอเพียงสู่ประชาคมอาเชียน</t>
  </si>
  <si>
    <t>3.3  อบรมบทบาทสตรีกับการพัมนาชุมชน</t>
  </si>
  <si>
    <t xml:space="preserve"> 4. เศรษฐกิจพอเพียง</t>
  </si>
  <si>
    <t>5 โครงการศูนย์ฝึกอาชีพชุมชน</t>
  </si>
  <si>
    <t>5.1 เชือกป่าน(เชือกมัดฟาง)ลายตะกร้าประยุกต์ทรงไทย</t>
  </si>
  <si>
    <t xml:space="preserve"> 2. จำนวนสมาชิกห้องสมุด  </t>
  </si>
  <si>
    <t xml:space="preserve"> 3.1  โครงการศึกษาดูงานบ้านหนังสืออัจฉริยะของ</t>
  </si>
  <si>
    <t xml:space="preserve">  4.1  กศน.ตำบลเขาไพร</t>
  </si>
  <si>
    <t xml:space="preserve">  4.2  กศน.ตำบลควนเมา</t>
  </si>
  <si>
    <t xml:space="preserve">  4.3  กศน.ตำบลหนองบัว</t>
  </si>
  <si>
    <t xml:space="preserve">  4.4  กศน.ตำบลหนองปรือ</t>
  </si>
  <si>
    <t xml:space="preserve">   45  กศน.ตำบลคลองปาง.</t>
  </si>
  <si>
    <t>5.  โครงการจัดสร้างแหล่งเรียนรู้ในระดับตำบลหนองบัว</t>
  </si>
  <si>
    <t>5.  โครงการจัดสร้างแหล่งเรียนรู้ในระดับตำบลควนเมา</t>
  </si>
  <si>
    <t>1. จำนวนผู้ได้รับหนังสือเรียนครั้งที่  1</t>
  </si>
  <si>
    <t>1. จำนวนผู้ได้รับหนังสือเรียนครั้งที่  2</t>
  </si>
  <si>
    <t>สรุปผลการดำเนินงานตามกิจกรรม/โครงการ ประจำปีงบประมาณ  ๒๕๕๖</t>
  </si>
  <si>
    <t>ประจำเดือน  เมษายน  พ.ศ. ๒๕๕๖</t>
  </si>
  <si>
    <t>ศูนย์ กศน. อำเภอนาโยง</t>
  </si>
  <si>
    <t>กิจกรรม/โครงการ</t>
  </si>
  <si>
    <t>ผลการดำเนินงานที่ผ่านมา</t>
  </si>
  <si>
    <t>ผลการดำเนินงานเดือนนี้</t>
  </si>
  <si>
    <t>งบประมาณที่ได้รับจัดสรร (บาท)</t>
  </si>
  <si>
    <t>ต่ำกว่า๑๕ปี</t>
  </si>
  <si>
    <t>๑๕-๓๙ปี</t>
  </si>
  <si>
    <t>๔๐-๕๙ปี</t>
  </si>
  <si>
    <t>๖๐ปีขึ้นไป</t>
  </si>
  <si>
    <t>แผนงาน:ขยายโอกาสและพัฒนาการศึกษา</t>
  </si>
  <si>
    <t>ผลผลิตที่ ๔ การศึกษานอกระบบ</t>
  </si>
  <si>
    <t>๑.ส่งเสริมการรู้หนังสือ</t>
  </si>
  <si>
    <t>-ค่าจ้างถ่ายเอกสาร</t>
  </si>
  <si>
    <t>๒.โครงการจัดตั้งศูนย์</t>
  </si>
  <si>
    <t>ฝึกอาชีพชุมชน งบสส.</t>
  </si>
  <si>
    <t>-ค่าวัสดุการปลูกข้าวโพดหวาน</t>
  </si>
  <si>
    <t xml:space="preserve"> ต.นาโยงเหนือ</t>
  </si>
  <si>
    <t>-ค่าวัสดุอื่นๆ</t>
  </si>
  <si>
    <t>๓.โครงการจัดการศึกษาอาชีพเพื่อการมีงานทำ งบตำบล</t>
  </si>
  <si>
    <t>21,950.00-</t>
  </si>
  <si>
    <t>--การเลี้ยงปลาดุกอุยในบ่อพลาสติก ต.ช่อง</t>
  </si>
  <si>
    <t>๔.โครงการ MINI OTOP MBA งบจังหวัด</t>
  </si>
  <si>
    <t xml:space="preserve">๔.๑ ภาษาจีนอาชีพพนักงานขายสินค้า </t>
  </si>
  <si>
    <t>ต.นาหมื่นศรี</t>
  </si>
  <si>
    <t>4.2การเลี้ยงปลาดุกอุยในบ่อพลาสติก ต.ละมอ</t>
  </si>
  <si>
    <t>4.3 ศึกษาดูงานกลุ่มอาชีพ</t>
  </si>
  <si>
    <t>๕.พัฒนาทักษะชีวิต</t>
  </si>
  <si>
    <t>๖. พัฒนาสังคมและชุมชน</t>
  </si>
  <si>
    <t xml:space="preserve">๗.พัฒนาเพื่อพัฒนาทักษะอาชีพ </t>
  </si>
  <si>
    <t>๘.เศรษฐกิจพอเพียง</t>
  </si>
  <si>
    <t>-การเลี้ยงด้วงสาคู</t>
  </si>
  <si>
    <t>ต.นาโยงเหนือ</t>
  </si>
  <si>
    <t>ต.ละมอ</t>
  </si>
  <si>
    <t>-การทำดอกกล้วยไม้ขากเชือกพลาสติก</t>
  </si>
  <si>
    <t xml:space="preserve"> เทศบาล ต.นาโยงเหนือ</t>
  </si>
  <si>
    <t>กำลังดำเนินการ</t>
  </si>
  <si>
    <t>-ค่าใช้จ่ายอื่นๆ</t>
  </si>
  <si>
    <t>๙. พัฒนาคุณภาพชีวิต</t>
  </si>
  <si>
    <t>ผู้สูงอายุ</t>
  </si>
  <si>
    <t>-กิจกรรมรดน้ำ ดำหัว วันผู้สูงอายุ</t>
  </si>
  <si>
    <t>๑๐. พัฒนาคุณภาพชีวิตคนพิการ</t>
  </si>
  <si>
    <t>๑.โครงการสอนวิชาชีพตามพระราชดำริ</t>
  </si>
  <si>
    <t>๒.โครงการพัฒนาทักษะชีวิตตามพระราชดำริ</t>
  </si>
  <si>
    <t>๓.กิจกรรมพัฒนาคุณภาพชีวิตเด็กเร่ร่อน</t>
  </si>
  <si>
    <r>
      <t xml:space="preserve"> </t>
    </r>
    <r>
      <rPr>
        <b/>
        <sz val="14"/>
        <rFont val="TH SarabunIT๙"/>
        <family val="2"/>
      </rPr>
      <t>สรุปผลการดำเนินงานตามกิจกรรม/โครงการ ประจำปีงบประมาณ  ๒๕๕๖</t>
    </r>
  </si>
  <si>
    <t>ต่ำกว่า๑๕ปี    ๑๕-๓๙ปี  ๔๐-๕๙ปี  ๖๐ปีขึ้นไป</t>
  </si>
  <si>
    <t>นโยบายส่งเสริมการจัดการศึกษาในเขตพัฒนาพิเศษเฉพาะกิจจังหวัดชายแดนใต้</t>
  </si>
  <si>
    <t>๑.เปิดโลกการเรียนรู้ให้ผู้สูงอายุในสังคมพหุวัฒนธรรม</t>
  </si>
  <si>
    <t>๒.เปิดโลกเรียนรู้ภาษาสันติสุข</t>
  </si>
  <si>
    <t>๓.พัฒนาศักยภาพครูในการจัดกระบวนการเรียนรู้ฯ</t>
  </si>
  <si>
    <t>๔.ส่งเสริมการเรียนรู้เกษตรธรรมชาติ</t>
  </si>
  <si>
    <t>๕.กีฬาสายสัมพันธ์ เสริมสร้างสันสันติสุขฯ</t>
  </si>
  <si>
    <t>ต่ำกว่า๑๕ปี    ๑๕-๓๙ปี   ๔๐-๕๙ปี ๖๐ปีขึ้นไป</t>
  </si>
  <si>
    <t>ผลผลิตที่ ๕ การศึกษาตามอัธยาศัย</t>
  </si>
  <si>
    <t>๑.จำนวนผู้รับบริการการใช้ห้องสมุด</t>
  </si>
  <si>
    <t>๒.จำนวนสมาชิกห้องสมุด</t>
  </si>
  <si>
    <t>๓.จำนวนผู้เข้าร่วมกิจกรรมส่งเสริมการอ่าน</t>
  </si>
  <si>
    <t>๔.จัดกิจกรรมการศึกษาตามอัธยาศัยใน กศน.ตำบล</t>
  </si>
  <si>
    <t>๔.๑ มุมหนังสือชุมชน</t>
  </si>
  <si>
    <t>๔.๒ ที่อ่านหนังสือ</t>
  </si>
  <si>
    <t>บ้านครู</t>
  </si>
  <si>
    <t>๔.๓ ที่อ่านหนังสือ กศน.ตำบล</t>
  </si>
  <si>
    <t>๔.๔ รถโมบายส่งเสริมการอ่าน ศูนย์ ๓ วัย</t>
  </si>
  <si>
    <t>4.5 บ้านหนังสืออัจฉริยะ</t>
  </si>
  <si>
    <t xml:space="preserve">แผนสนับสนุนจัดการศึกษาขั้นพื้นฐาน </t>
  </si>
  <si>
    <t>๑๕ ปี</t>
  </si>
  <si>
    <t>๑.จำนวนผู้ได้รับ</t>
  </si>
  <si>
    <t>หนังสือเรียน</t>
  </si>
  <si>
    <t>๒.ค้าจ้างซื้อหนังสือเรียน</t>
  </si>
  <si>
    <t>๓.พัฒนาคุณภาพผู้เรียน</t>
  </si>
  <si>
    <t xml:space="preserve">1. เยาวชน กศน.สร้างสรรค์ TO BE NUMBER ONE </t>
  </si>
  <si>
    <t>ต้านภัยยาเสพติด</t>
  </si>
  <si>
    <r>
      <t>-โครงการส่งเสริมสุขภาพนักศึกษา</t>
    </r>
    <r>
      <rPr>
        <b/>
        <sz val="14"/>
        <rFont val="TH SarabunIT๙"/>
        <family val="2"/>
      </rPr>
      <t xml:space="preserve"> </t>
    </r>
  </si>
  <si>
    <t>ครั้งที่ 2/55</t>
  </si>
  <si>
    <t>๔.จำนวนนักศึกษาหลักสูตรการศึกษา</t>
  </si>
  <si>
    <t>ขั้นพื้นฐาน</t>
  </si>
  <si>
    <t>- ประถม</t>
  </si>
  <si>
    <t>- มัธยมศึกษาตอนต้น</t>
  </si>
  <si>
    <t>- มัธยมศึกษาตอนปลาย</t>
  </si>
  <si>
    <t>๕.จำนวนนักศึกษาที่จบหลักสูตรการศึกษาขั้นพื้นฐาน</t>
  </si>
  <si>
    <t>ประจำเดือน เมษายน พ.ศ.2556</t>
  </si>
  <si>
    <t>ศูนย์ กศน. อำเภอห้วยยอด</t>
  </si>
  <si>
    <t xml:space="preserve">    2.1 โครงการศูนย์ฝึกอาชีพชุมชน(ตามความหนาแน่นฯ)</t>
  </si>
  <si>
    <t xml:space="preserve"> - .............................................</t>
  </si>
  <si>
    <t xml:space="preserve">    2.2 โครงการศูนย์ฝึกอาชีพชุมชน(ตาม กศน.ตำบล)</t>
  </si>
  <si>
    <t xml:space="preserve"> - การเพาะเห็ดนางฟ้า</t>
  </si>
  <si>
    <t xml:space="preserve">    2.2 โครงการพัฒนาศักยภาพผู้ประกอบอาชีพ Mini Otop</t>
  </si>
  <si>
    <t xml:space="preserve"> - ภาษาอังกฤษธุรกิจ</t>
  </si>
  <si>
    <t xml:space="preserve">   3.1.....................................</t>
  </si>
  <si>
    <t xml:space="preserve">   3.2 ...................................</t>
  </si>
  <si>
    <t xml:space="preserve">    4.1 รดน้ำดำหัวผู้สูงอายุตำบลเขากอบ</t>
  </si>
  <si>
    <t xml:space="preserve">    4.2 .......................................</t>
  </si>
  <si>
    <t xml:space="preserve">     5.1 สร้างรายได้ทางการเกษตรด้วย "เศรษฐกิจพอเพียง"</t>
  </si>
  <si>
    <t xml:space="preserve">     5.2 ......................................</t>
  </si>
  <si>
    <t xml:space="preserve">    3.1 .................................................</t>
  </si>
  <si>
    <t xml:space="preserve">   4.2 .................................................</t>
  </si>
  <si>
    <t xml:space="preserve">   4.1 บ้านหนังสืออัจฉริยะ</t>
  </si>
  <si>
    <t xml:space="preserve">   4.2 ..........................................</t>
  </si>
  <si>
    <t>4.3 .............................................</t>
  </si>
  <si>
    <t xml:space="preserve">      3.1 ........................................</t>
  </si>
  <si>
    <t xml:space="preserve">      3.2 .......................................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</si>
</sst>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(* #,##0_);_(* \(#,##0\);_(* &quot;-&quot;??_);_(@_)"/>
    <numFmt numFmtId="202" formatCode="0.0%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65">
    <font>
      <sz val="10"/>
      <name val="Arial"/>
      <family val="0"/>
    </font>
    <font>
      <sz val="16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Arial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6"/>
      <color indexed="8"/>
      <name val="TH SarabunPSK"/>
      <family val="2"/>
    </font>
    <font>
      <sz val="12"/>
      <name val="Angsana New"/>
      <family val="1"/>
    </font>
    <font>
      <sz val="10"/>
      <name val="Angsana New"/>
      <family val="1"/>
    </font>
    <font>
      <b/>
      <sz val="14"/>
      <name val="TH SarabunIT๙"/>
      <family val="2"/>
    </font>
    <font>
      <sz val="10"/>
      <name val="Times New Roman"/>
      <family val="1"/>
    </font>
    <font>
      <sz val="14"/>
      <name val="TH SarabunIT๙"/>
      <family val="2"/>
    </font>
    <font>
      <sz val="16"/>
      <name val="TH SarabunIT๙"/>
      <family val="2"/>
    </font>
    <font>
      <b/>
      <sz val="12"/>
      <name val="TH SarabunIT๙"/>
      <family val="2"/>
    </font>
    <font>
      <sz val="12"/>
      <name val="TH SarabunIT๙"/>
      <family val="2"/>
    </font>
    <font>
      <b/>
      <sz val="16"/>
      <name val="TH SarabunIT๙"/>
      <family val="2"/>
    </font>
    <font>
      <sz val="13"/>
      <name val="TH SarabunIT๙"/>
      <family val="2"/>
    </font>
    <font>
      <b/>
      <sz val="8"/>
      <name val="TH SarabunIT๙"/>
      <family val="2"/>
    </font>
    <font>
      <b/>
      <sz val="10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5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3F3F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55" fillId="23" borderId="1" applyNumberFormat="0" applyAlignment="0" applyProtection="0"/>
    <xf numFmtId="0" fontId="56" fillId="24" borderId="0" applyNumberFormat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200" fontId="3" fillId="34" borderId="13" xfId="33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3" xfId="0" applyFont="1" applyFill="1" applyBorder="1" applyAlignment="1" quotePrefix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200" fontId="1" fillId="34" borderId="13" xfId="33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200" fontId="1" fillId="0" borderId="13" xfId="33" applyNumberFormat="1" applyFont="1" applyFill="1" applyBorder="1" applyAlignment="1">
      <alignment horizontal="center" vertical="center"/>
    </xf>
    <xf numFmtId="200" fontId="1" fillId="0" borderId="10" xfId="0" applyNumberFormat="1" applyFont="1" applyFill="1" applyBorder="1" applyAlignment="1">
      <alignment horizontal="center" vertical="center"/>
    </xf>
    <xf numFmtId="3" fontId="1" fillId="34" borderId="13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200" fontId="1" fillId="0" borderId="10" xfId="33" applyNumberFormat="1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00" fontId="1" fillId="33" borderId="10" xfId="33" applyNumberFormat="1" applyFont="1" applyFill="1" applyBorder="1" applyAlignment="1">
      <alignment horizontal="center" vertical="center"/>
    </xf>
    <xf numFmtId="200" fontId="1" fillId="33" borderId="13" xfId="33" applyNumberFormat="1" applyFont="1" applyFill="1" applyBorder="1" applyAlignment="1">
      <alignment horizontal="center" vertical="center"/>
    </xf>
    <xf numFmtId="200" fontId="1" fillId="0" borderId="10" xfId="33" applyNumberFormat="1" applyFont="1" applyBorder="1" applyAlignment="1">
      <alignment horizontal="center" vertical="center"/>
    </xf>
    <xf numFmtId="200" fontId="1" fillId="0" borderId="13" xfId="33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200" fontId="1" fillId="34" borderId="10" xfId="33" applyNumberFormat="1" applyFont="1" applyFill="1" applyBorder="1" applyAlignment="1">
      <alignment vertical="top"/>
    </xf>
    <xf numFmtId="200" fontId="1" fillId="34" borderId="12" xfId="33" applyNumberFormat="1" applyFont="1" applyFill="1" applyBorder="1" applyAlignment="1">
      <alignment vertical="top"/>
    </xf>
    <xf numFmtId="200" fontId="1" fillId="34" borderId="13" xfId="33" applyNumberFormat="1" applyFont="1" applyFill="1" applyBorder="1" applyAlignment="1">
      <alignment vertical="top"/>
    </xf>
    <xf numFmtId="200" fontId="1" fillId="0" borderId="10" xfId="33" applyNumberFormat="1" applyFont="1" applyBorder="1" applyAlignment="1">
      <alignment vertical="top"/>
    </xf>
    <xf numFmtId="200" fontId="1" fillId="0" borderId="13" xfId="33" applyNumberFormat="1" applyFont="1" applyBorder="1" applyAlignment="1">
      <alignment vertical="top"/>
    </xf>
    <xf numFmtId="0" fontId="1" fillId="34" borderId="10" xfId="0" applyFont="1" applyFill="1" applyBorder="1" applyAlignment="1" quotePrefix="1">
      <alignment horizontal="center" vertical="center"/>
    </xf>
    <xf numFmtId="200" fontId="3" fillId="34" borderId="10" xfId="33" applyNumberFormat="1" applyFont="1" applyFill="1" applyBorder="1" applyAlignment="1">
      <alignment horizontal="center" vertical="center"/>
    </xf>
    <xf numFmtId="200" fontId="1" fillId="0" borderId="13" xfId="33" applyNumberFormat="1" applyFont="1" applyFill="1" applyBorder="1" applyAlignment="1" quotePrefix="1">
      <alignment horizontal="left" vertical="center"/>
    </xf>
    <xf numFmtId="200" fontId="1" fillId="0" borderId="14" xfId="33" applyNumberFormat="1" applyFont="1" applyFill="1" applyBorder="1" applyAlignment="1" quotePrefix="1">
      <alignment horizontal="center" vertical="center"/>
    </xf>
    <xf numFmtId="200" fontId="1" fillId="0" borderId="10" xfId="33" applyNumberFormat="1" applyFont="1" applyFill="1" applyBorder="1" applyAlignment="1" quotePrefix="1">
      <alignment horizontal="center" vertical="center"/>
    </xf>
    <xf numFmtId="200" fontId="1" fillId="0" borderId="10" xfId="33" applyNumberFormat="1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200" fontId="1" fillId="34" borderId="10" xfId="33" applyNumberFormat="1" applyFont="1" applyFill="1" applyBorder="1" applyAlignment="1">
      <alignment horizontal="center" vertical="center"/>
    </xf>
    <xf numFmtId="200" fontId="1" fillId="35" borderId="10" xfId="33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43" fontId="1" fillId="33" borderId="10" xfId="33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43" fontId="1" fillId="34" borderId="10" xfId="33" applyFont="1" applyFill="1" applyBorder="1" applyAlignment="1" quotePrefix="1">
      <alignment horizontal="center" vertical="center"/>
    </xf>
    <xf numFmtId="200" fontId="1" fillId="0" borderId="13" xfId="33" applyNumberFormat="1" applyFont="1" applyFill="1" applyBorder="1" applyAlignment="1" quotePrefix="1">
      <alignment horizontal="center" vertical="center"/>
    </xf>
    <xf numFmtId="0" fontId="1" fillId="0" borderId="0" xfId="0" applyFont="1" applyAlignment="1">
      <alignment horizontal="left"/>
    </xf>
    <xf numFmtId="0" fontId="4" fillId="33" borderId="1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10" fontId="3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10" fontId="3" fillId="0" borderId="1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0" fontId="1" fillId="0" borderId="12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9" fontId="3" fillId="0" borderId="12" xfId="4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9" fontId="1" fillId="0" borderId="10" xfId="4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9" fontId="1" fillId="0" borderId="12" xfId="4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9" fontId="1" fillId="0" borderId="12" xfId="41" applyFont="1" applyBorder="1" applyAlignment="1">
      <alignment/>
    </xf>
    <xf numFmtId="9" fontId="1" fillId="0" borderId="12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right"/>
    </xf>
    <xf numFmtId="10" fontId="1" fillId="0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13" xfId="0" applyNumberFormat="1" applyFont="1" applyBorder="1" applyAlignment="1">
      <alignment/>
    </xf>
    <xf numFmtId="9" fontId="1" fillId="0" borderId="10" xfId="41" applyFont="1" applyBorder="1" applyAlignment="1">
      <alignment/>
    </xf>
    <xf numFmtId="0" fontId="1" fillId="0" borderId="0" xfId="39" applyFont="1">
      <alignment/>
      <protection/>
    </xf>
    <xf numFmtId="0" fontId="3" fillId="0" borderId="0" xfId="39" applyFont="1" applyAlignment="1">
      <alignment horizontal="center" vertical="center" wrapText="1"/>
      <protection/>
    </xf>
    <xf numFmtId="0" fontId="3" fillId="0" borderId="0" xfId="39" applyFont="1">
      <alignment/>
      <protection/>
    </xf>
    <xf numFmtId="0" fontId="4" fillId="0" borderId="10" xfId="39" applyFont="1" applyBorder="1" applyAlignment="1">
      <alignment horizontal="center" vertical="center" wrapText="1"/>
      <protection/>
    </xf>
    <xf numFmtId="0" fontId="3" fillId="2" borderId="11" xfId="39" applyFont="1" applyFill="1" applyBorder="1" applyAlignment="1">
      <alignment horizontal="left" vertical="center" wrapText="1"/>
      <protection/>
    </xf>
    <xf numFmtId="201" fontId="3" fillId="2" borderId="10" xfId="35" applyNumberFormat="1" applyFont="1" applyFill="1" applyBorder="1" applyAlignment="1">
      <alignment horizontal="center" vertical="center" wrapText="1"/>
    </xf>
    <xf numFmtId="0" fontId="3" fillId="2" borderId="10" xfId="39" applyFont="1" applyFill="1" applyBorder="1" applyAlignment="1">
      <alignment horizontal="center" vertical="center" wrapText="1"/>
      <protection/>
    </xf>
    <xf numFmtId="194" fontId="3" fillId="2" borderId="10" xfId="35" applyNumberFormat="1" applyFont="1" applyFill="1" applyBorder="1" applyAlignment="1">
      <alignment/>
    </xf>
    <xf numFmtId="194" fontId="3" fillId="2" borderId="10" xfId="35" applyNumberFormat="1" applyFont="1" applyFill="1" applyBorder="1" applyAlignment="1">
      <alignment horizontal="center" vertical="center" wrapText="1"/>
    </xf>
    <xf numFmtId="0" fontId="4" fillId="0" borderId="11" xfId="39" applyFont="1" applyBorder="1" applyAlignment="1">
      <alignment horizontal="left" vertical="center"/>
      <protection/>
    </xf>
    <xf numFmtId="201" fontId="4" fillId="0" borderId="10" xfId="35" applyNumberFormat="1" applyFont="1" applyBorder="1" applyAlignment="1">
      <alignment horizontal="center" vertical="center" wrapText="1"/>
    </xf>
    <xf numFmtId="194" fontId="4" fillId="0" borderId="10" xfId="35" applyNumberFormat="1" applyFont="1" applyBorder="1" applyAlignment="1">
      <alignment horizontal="center" vertical="center" wrapText="1"/>
    </xf>
    <xf numFmtId="0" fontId="4" fillId="0" borderId="0" xfId="39" applyFont="1" applyAlignment="1">
      <alignment horizontal="center" vertical="center" wrapText="1"/>
      <protection/>
    </xf>
    <xf numFmtId="0" fontId="4" fillId="0" borderId="0" xfId="39" applyFont="1">
      <alignment/>
      <protection/>
    </xf>
    <xf numFmtId="0" fontId="3" fillId="0" borderId="10" xfId="39" applyFont="1" applyBorder="1" applyAlignment="1">
      <alignment/>
      <protection/>
    </xf>
    <xf numFmtId="201" fontId="1" fillId="0" borderId="10" xfId="35" applyNumberFormat="1" applyFont="1" applyBorder="1" applyAlignment="1">
      <alignment/>
    </xf>
    <xf numFmtId="2" fontId="1" fillId="0" borderId="10" xfId="39" applyNumberFormat="1" applyFont="1" applyBorder="1">
      <alignment/>
      <protection/>
    </xf>
    <xf numFmtId="194" fontId="1" fillId="0" borderId="10" xfId="35" applyNumberFormat="1" applyFont="1" applyBorder="1" applyAlignment="1">
      <alignment/>
    </xf>
    <xf numFmtId="0" fontId="1" fillId="0" borderId="10" xfId="39" applyFont="1" applyBorder="1">
      <alignment/>
      <protection/>
    </xf>
    <xf numFmtId="0" fontId="3" fillId="0" borderId="10" xfId="39" applyFont="1" applyBorder="1" applyAlignment="1">
      <alignment wrapText="1"/>
      <protection/>
    </xf>
    <xf numFmtId="201" fontId="3" fillId="0" borderId="10" xfId="35" applyNumberFormat="1" applyFont="1" applyBorder="1" applyAlignment="1">
      <alignment/>
    </xf>
    <xf numFmtId="2" fontId="3" fillId="0" borderId="10" xfId="39" applyNumberFormat="1" applyFont="1" applyBorder="1">
      <alignment/>
      <protection/>
    </xf>
    <xf numFmtId="194" fontId="3" fillId="0" borderId="10" xfId="35" applyNumberFormat="1" applyFont="1" applyBorder="1" applyAlignment="1">
      <alignment/>
    </xf>
    <xf numFmtId="0" fontId="1" fillId="0" borderId="10" xfId="39" applyFont="1" applyBorder="1" applyAlignment="1">
      <alignment wrapText="1"/>
      <protection/>
    </xf>
    <xf numFmtId="201" fontId="1" fillId="35" borderId="10" xfId="35" applyNumberFormat="1" applyFont="1" applyFill="1" applyBorder="1" applyAlignment="1">
      <alignment/>
    </xf>
    <xf numFmtId="201" fontId="1" fillId="0" borderId="10" xfId="39" applyNumberFormat="1" applyFont="1" applyBorder="1">
      <alignment/>
      <protection/>
    </xf>
    <xf numFmtId="194" fontId="1" fillId="2" borderId="10" xfId="35" applyNumberFormat="1" applyFont="1" applyFill="1" applyBorder="1" applyAlignment="1">
      <alignment/>
    </xf>
    <xf numFmtId="0" fontId="3" fillId="2" borderId="10" xfId="39" applyFont="1" applyFill="1" applyBorder="1" applyAlignment="1">
      <alignment wrapText="1"/>
      <protection/>
    </xf>
    <xf numFmtId="201" fontId="1" fillId="2" borderId="10" xfId="35" applyNumberFormat="1" applyFont="1" applyFill="1" applyBorder="1" applyAlignment="1">
      <alignment/>
    </xf>
    <xf numFmtId="0" fontId="1" fillId="2" borderId="10" xfId="39" applyFont="1" applyFill="1" applyBorder="1">
      <alignment/>
      <protection/>
    </xf>
    <xf numFmtId="201" fontId="1" fillId="0" borderId="0" xfId="35" applyNumberFormat="1" applyFont="1" applyAlignment="1">
      <alignment/>
    </xf>
    <xf numFmtId="0" fontId="3" fillId="0" borderId="10" xfId="39" applyFont="1" applyBorder="1">
      <alignment/>
      <protection/>
    </xf>
    <xf numFmtId="0" fontId="3" fillId="2" borderId="10" xfId="39" applyFont="1" applyFill="1" applyBorder="1" applyAlignment="1">
      <alignment/>
      <protection/>
    </xf>
    <xf numFmtId="0" fontId="3" fillId="35" borderId="10" xfId="39" applyFont="1" applyFill="1" applyBorder="1" applyAlignment="1">
      <alignment/>
      <protection/>
    </xf>
    <xf numFmtId="2" fontId="1" fillId="35" borderId="10" xfId="39" applyNumberFormat="1" applyFont="1" applyFill="1" applyBorder="1">
      <alignment/>
      <protection/>
    </xf>
    <xf numFmtId="194" fontId="1" fillId="35" borderId="10" xfId="35" applyNumberFormat="1" applyFont="1" applyFill="1" applyBorder="1" applyAlignment="1">
      <alignment/>
    </xf>
    <xf numFmtId="0" fontId="1" fillId="0" borderId="10" xfId="39" applyFont="1" applyBorder="1" applyAlignment="1">
      <alignment horizontal="left" vertical="top" wrapText="1"/>
      <protection/>
    </xf>
    <xf numFmtId="0" fontId="1" fillId="0" borderId="10" xfId="39" applyFont="1" applyBorder="1" applyAlignment="1">
      <alignment vertical="top"/>
      <protection/>
    </xf>
    <xf numFmtId="201" fontId="1" fillId="0" borderId="10" xfId="35" applyNumberFormat="1" applyFont="1" applyBorder="1" applyAlignment="1">
      <alignment/>
    </xf>
    <xf numFmtId="0" fontId="1" fillId="0" borderId="10" xfId="39" applyFont="1" applyBorder="1" applyAlignment="1">
      <alignment/>
      <protection/>
    </xf>
    <xf numFmtId="194" fontId="1" fillId="0" borderId="10" xfId="35" applyNumberFormat="1" applyFont="1" applyBorder="1" applyAlignment="1">
      <alignment/>
    </xf>
    <xf numFmtId="0" fontId="3" fillId="0" borderId="0" xfId="39" applyFont="1" applyAlignment="1">
      <alignment vertical="center"/>
      <protection/>
    </xf>
    <xf numFmtId="0" fontId="3" fillId="0" borderId="0" xfId="39" applyFont="1" applyAlignment="1">
      <alignment/>
      <protection/>
    </xf>
    <xf numFmtId="0" fontId="3" fillId="36" borderId="10" xfId="39" applyFont="1" applyFill="1" applyBorder="1" applyAlignment="1">
      <alignment vertical="top"/>
      <protection/>
    </xf>
    <xf numFmtId="201" fontId="3" fillId="36" borderId="10" xfId="35" applyNumberFormat="1" applyFont="1" applyFill="1" applyBorder="1" applyAlignment="1">
      <alignment/>
    </xf>
    <xf numFmtId="201" fontId="3" fillId="36" borderId="10" xfId="39" applyNumberFormat="1" applyFont="1" applyFill="1" applyBorder="1" applyAlignment="1">
      <alignment/>
      <protection/>
    </xf>
    <xf numFmtId="2" fontId="3" fillId="36" borderId="10" xfId="39" applyNumberFormat="1" applyFont="1" applyFill="1" applyBorder="1" applyAlignment="1">
      <alignment/>
      <protection/>
    </xf>
    <xf numFmtId="194" fontId="3" fillId="36" borderId="10" xfId="35" applyNumberFormat="1" applyFont="1" applyFill="1" applyBorder="1" applyAlignment="1">
      <alignment/>
    </xf>
    <xf numFmtId="0" fontId="1" fillId="0" borderId="10" xfId="39" applyFont="1" applyBorder="1" applyAlignment="1">
      <alignment vertical="top" wrapText="1"/>
      <protection/>
    </xf>
    <xf numFmtId="201" fontId="1" fillId="0" borderId="10" xfId="35" applyNumberFormat="1" applyFont="1" applyBorder="1" applyAlignment="1">
      <alignment wrapText="1"/>
    </xf>
    <xf numFmtId="194" fontId="1" fillId="0" borderId="10" xfId="35" applyNumberFormat="1" applyFont="1" applyBorder="1" applyAlignment="1">
      <alignment wrapText="1"/>
    </xf>
    <xf numFmtId="0" fontId="3" fillId="0" borderId="0" xfId="39" applyFont="1" applyAlignment="1">
      <alignment vertical="center" wrapText="1"/>
      <protection/>
    </xf>
    <xf numFmtId="0" fontId="3" fillId="0" borderId="0" xfId="39" applyFont="1" applyAlignment="1">
      <alignment wrapText="1"/>
      <protection/>
    </xf>
    <xf numFmtId="0" fontId="3" fillId="35" borderId="10" xfId="39" applyFont="1" applyFill="1" applyBorder="1">
      <alignment/>
      <protection/>
    </xf>
    <xf numFmtId="194" fontId="1" fillId="35" borderId="10" xfId="35" applyNumberFormat="1" applyFont="1" applyFill="1" applyBorder="1" applyAlignment="1">
      <alignment vertical="top"/>
    </xf>
    <xf numFmtId="201" fontId="1" fillId="35" borderId="10" xfId="35" applyNumberFormat="1" applyFont="1" applyFill="1" applyBorder="1" applyAlignment="1">
      <alignment vertical="top"/>
    </xf>
    <xf numFmtId="201" fontId="1" fillId="0" borderId="10" xfId="35" applyNumberFormat="1" applyFont="1" applyBorder="1" applyAlignment="1">
      <alignment vertical="top"/>
    </xf>
    <xf numFmtId="0" fontId="3" fillId="2" borderId="10" xfId="39" applyFont="1" applyFill="1" applyBorder="1">
      <alignment/>
      <protection/>
    </xf>
    <xf numFmtId="201" fontId="3" fillId="2" borderId="10" xfId="35" applyNumberFormat="1" applyFont="1" applyFill="1" applyBorder="1" applyAlignment="1">
      <alignment/>
    </xf>
    <xf numFmtId="2" fontId="1" fillId="2" borderId="10" xfId="39" applyNumberFormat="1" applyFont="1" applyFill="1" applyBorder="1">
      <alignment/>
      <protection/>
    </xf>
    <xf numFmtId="2" fontId="3" fillId="2" borderId="10" xfId="39" applyNumberFormat="1" applyFont="1" applyFill="1" applyBorder="1">
      <alignment/>
      <protection/>
    </xf>
    <xf numFmtId="0" fontId="3" fillId="2" borderId="0" xfId="39" applyFont="1" applyFill="1">
      <alignment/>
      <protection/>
    </xf>
    <xf numFmtId="0" fontId="1" fillId="2" borderId="0" xfId="39" applyFont="1" applyFill="1">
      <alignment/>
      <protection/>
    </xf>
    <xf numFmtId="194" fontId="1" fillId="0" borderId="0" xfId="35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6" borderId="10" xfId="0" applyFont="1" applyFill="1" applyBorder="1" applyAlignment="1">
      <alignment/>
    </xf>
    <xf numFmtId="3" fontId="8" fillId="6" borderId="10" xfId="0" applyNumberFormat="1" applyFont="1" applyFill="1" applyBorder="1" applyAlignment="1">
      <alignment/>
    </xf>
    <xf numFmtId="2" fontId="8" fillId="6" borderId="12" xfId="0" applyNumberFormat="1" applyFont="1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5" borderId="10" xfId="0" applyFont="1" applyFill="1" applyBorder="1" applyAlignment="1">
      <alignment wrapText="1"/>
    </xf>
    <xf numFmtId="0" fontId="8" fillId="5" borderId="10" xfId="0" applyFont="1" applyFill="1" applyBorder="1" applyAlignment="1">
      <alignment/>
    </xf>
    <xf numFmtId="2" fontId="8" fillId="5" borderId="12" xfId="0" applyNumberFormat="1" applyFont="1" applyFill="1" applyBorder="1" applyAlignment="1">
      <alignment/>
    </xf>
    <xf numFmtId="3" fontId="8" fillId="5" borderId="13" xfId="0" applyNumberFormat="1" applyFont="1" applyFill="1" applyBorder="1" applyAlignment="1">
      <alignment/>
    </xf>
    <xf numFmtId="3" fontId="8" fillId="5" borderId="10" xfId="0" applyNumberFormat="1" applyFont="1" applyFill="1" applyBorder="1" applyAlignment="1">
      <alignment/>
    </xf>
    <xf numFmtId="2" fontId="8" fillId="5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7" borderId="10" xfId="0" applyFont="1" applyFill="1" applyBorder="1" applyAlignment="1">
      <alignment wrapText="1"/>
    </xf>
    <xf numFmtId="0" fontId="8" fillId="7" borderId="10" xfId="0" applyFont="1" applyFill="1" applyBorder="1" applyAlignment="1">
      <alignment/>
    </xf>
    <xf numFmtId="2" fontId="8" fillId="7" borderId="12" xfId="0" applyNumberFormat="1" applyFont="1" applyFill="1" applyBorder="1" applyAlignment="1">
      <alignment/>
    </xf>
    <xf numFmtId="3" fontId="8" fillId="7" borderId="10" xfId="0" applyNumberFormat="1" applyFont="1" applyFill="1" applyBorder="1" applyAlignment="1">
      <alignment/>
    </xf>
    <xf numFmtId="2" fontId="8" fillId="7" borderId="10" xfId="0" applyNumberFormat="1" applyFont="1" applyFill="1" applyBorder="1" applyAlignment="1">
      <alignment/>
    </xf>
    <xf numFmtId="0" fontId="63" fillId="35" borderId="10" xfId="0" applyFont="1" applyFill="1" applyBorder="1" applyAlignment="1">
      <alignment wrapText="1"/>
    </xf>
    <xf numFmtId="2" fontId="6" fillId="35" borderId="12" xfId="0" applyNumberFormat="1" applyFont="1" applyFill="1" applyBorder="1" applyAlignment="1">
      <alignment/>
    </xf>
    <xf numFmtId="0" fontId="64" fillId="7" borderId="10" xfId="0" applyFont="1" applyFill="1" applyBorder="1" applyAlignment="1">
      <alignment wrapText="1"/>
    </xf>
    <xf numFmtId="3" fontId="8" fillId="7" borderId="13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8" fillId="5" borderId="1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5" borderId="10" xfId="0" applyFont="1" applyFill="1" applyBorder="1" applyAlignment="1">
      <alignment/>
    </xf>
    <xf numFmtId="2" fontId="6" fillId="5" borderId="12" xfId="0" applyNumberFormat="1" applyFont="1" applyFill="1" applyBorder="1" applyAlignment="1">
      <alignment/>
    </xf>
    <xf numFmtId="200" fontId="6" fillId="5" borderId="13" xfId="36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200" fontId="6" fillId="0" borderId="10" xfId="36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6" borderId="10" xfId="0" applyNumberFormat="1" applyFont="1" applyFill="1" applyBorder="1" applyAlignment="1">
      <alignment/>
    </xf>
    <xf numFmtId="0" fontId="6" fillId="6" borderId="10" xfId="0" applyFont="1" applyFill="1" applyBorder="1" applyAlignment="1">
      <alignment/>
    </xf>
    <xf numFmtId="2" fontId="6" fillId="6" borderId="12" xfId="0" applyNumberFormat="1" applyFont="1" applyFill="1" applyBorder="1" applyAlignment="1">
      <alignment/>
    </xf>
    <xf numFmtId="0" fontId="6" fillId="6" borderId="13" xfId="0" applyFont="1" applyFill="1" applyBorder="1" applyAlignment="1">
      <alignment/>
    </xf>
    <xf numFmtId="0" fontId="63" fillId="35" borderId="10" xfId="0" applyFont="1" applyFill="1" applyBorder="1" applyAlignment="1">
      <alignment vertical="center" wrapText="1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3" fillId="35" borderId="10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2" fontId="6" fillId="2" borderId="12" xfId="0" applyNumberFormat="1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/>
    </xf>
    <xf numFmtId="0" fontId="9" fillId="0" borderId="11" xfId="0" applyFont="1" applyBorder="1" applyAlignment="1">
      <alignment horizontal="left" vertical="center"/>
    </xf>
    <xf numFmtId="0" fontId="10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200" fontId="10" fillId="0" borderId="13" xfId="36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9" fontId="10" fillId="0" borderId="12" xfId="0" applyNumberFormat="1" applyFont="1" applyFill="1" applyBorder="1" applyAlignment="1">
      <alignment horizontal="center"/>
    </xf>
    <xf numFmtId="0" fontId="8" fillId="6" borderId="10" xfId="0" applyFont="1" applyFill="1" applyBorder="1" applyAlignment="1">
      <alignment wrapText="1"/>
    </xf>
    <xf numFmtId="0" fontId="10" fillId="6" borderId="10" xfId="0" applyFont="1" applyFill="1" applyBorder="1" applyAlignment="1">
      <alignment/>
    </xf>
    <xf numFmtId="0" fontId="10" fillId="6" borderId="12" xfId="0" applyFont="1" applyFill="1" applyBorder="1" applyAlignment="1">
      <alignment/>
    </xf>
    <xf numFmtId="0" fontId="10" fillId="6" borderId="13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10" fontId="10" fillId="0" borderId="12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3" xfId="0" applyNumberFormat="1" applyFont="1" applyFill="1" applyBorder="1" applyAlignment="1">
      <alignment/>
    </xf>
    <xf numFmtId="9" fontId="10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9" fontId="10" fillId="0" borderId="12" xfId="0" applyNumberFormat="1" applyFont="1" applyFill="1" applyBorder="1" applyAlignment="1">
      <alignment/>
    </xf>
    <xf numFmtId="10" fontId="10" fillId="0" borderId="12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0" fillId="0" borderId="10" xfId="0" applyFont="1" applyFill="1" applyBorder="1" applyAlignment="1">
      <alignment horizontal="right"/>
    </xf>
    <xf numFmtId="0" fontId="11" fillId="0" borderId="18" xfId="0" applyFont="1" applyBorder="1" applyAlignment="1">
      <alignment vertical="center"/>
    </xf>
    <xf numFmtId="3" fontId="10" fillId="0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9" fontId="10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12" xfId="0" applyFont="1" applyBorder="1" applyAlignment="1">
      <alignment/>
    </xf>
    <xf numFmtId="200" fontId="12" fillId="0" borderId="13" xfId="36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200" fontId="13" fillId="0" borderId="13" xfId="36" applyNumberFormat="1" applyFont="1" applyFill="1" applyBorder="1" applyAlignment="1">
      <alignment/>
    </xf>
    <xf numFmtId="200" fontId="12" fillId="0" borderId="10" xfId="36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0" fillId="0" borderId="0" xfId="50">
      <alignment/>
      <protection/>
    </xf>
    <xf numFmtId="0" fontId="1" fillId="0" borderId="0" xfId="50" applyFont="1" applyAlignment="1">
      <alignment horizontal="left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3" fillId="33" borderId="11" xfId="50" applyFont="1" applyFill="1" applyBorder="1" applyAlignment="1">
      <alignment horizontal="left" vertical="center"/>
      <protection/>
    </xf>
    <xf numFmtId="0" fontId="3" fillId="33" borderId="10" xfId="50" applyFont="1" applyFill="1" applyBorder="1" applyAlignment="1">
      <alignment horizontal="center" vertical="center" wrapText="1"/>
      <protection/>
    </xf>
    <xf numFmtId="0" fontId="3" fillId="33" borderId="10" xfId="50" applyFont="1" applyFill="1" applyBorder="1">
      <alignment/>
      <protection/>
    </xf>
    <xf numFmtId="0" fontId="4" fillId="0" borderId="11" xfId="50" applyFont="1" applyBorder="1" applyAlignment="1">
      <alignment horizontal="left" vertical="center"/>
      <protection/>
    </xf>
    <xf numFmtId="0" fontId="3" fillId="0" borderId="10" xfId="50" applyFont="1" applyFill="1" applyBorder="1" applyAlignment="1">
      <alignment/>
      <protection/>
    </xf>
    <xf numFmtId="0" fontId="1" fillId="0" borderId="10" xfId="50" applyFont="1" applyFill="1" applyBorder="1">
      <alignment/>
      <protection/>
    </xf>
    <xf numFmtId="0" fontId="3" fillId="0" borderId="10" xfId="50" applyFont="1" applyFill="1" applyBorder="1" applyAlignment="1">
      <alignment wrapText="1"/>
      <protection/>
    </xf>
    <xf numFmtId="0" fontId="1" fillId="0" borderId="10" xfId="50" applyFont="1" applyFill="1" applyBorder="1" applyAlignment="1">
      <alignment horizontal="left" wrapText="1"/>
      <protection/>
    </xf>
    <xf numFmtId="0" fontId="1" fillId="0" borderId="10" xfId="50" applyFont="1" applyFill="1" applyBorder="1" quotePrefix="1">
      <alignment/>
      <protection/>
    </xf>
    <xf numFmtId="200" fontId="1" fillId="0" borderId="10" xfId="45" applyNumberFormat="1" applyFont="1" applyFill="1" applyBorder="1" applyAlignment="1" quotePrefix="1">
      <alignment/>
    </xf>
    <xf numFmtId="200" fontId="1" fillId="0" borderId="10" xfId="45" applyNumberFormat="1" applyFont="1" applyFill="1" applyBorder="1" applyAlignment="1">
      <alignment/>
    </xf>
    <xf numFmtId="0" fontId="1" fillId="0" borderId="10" xfId="50" applyFont="1" applyFill="1" applyBorder="1" applyAlignment="1" quotePrefix="1">
      <alignment horizontal="center"/>
      <protection/>
    </xf>
    <xf numFmtId="0" fontId="1" fillId="0" borderId="10" xfId="50" applyFont="1" applyFill="1" applyBorder="1" applyAlignment="1">
      <alignment horizontal="center"/>
      <protection/>
    </xf>
    <xf numFmtId="9" fontId="1" fillId="0" borderId="10" xfId="50" applyNumberFormat="1" applyFont="1" applyFill="1" applyBorder="1">
      <alignment/>
      <protection/>
    </xf>
    <xf numFmtId="3" fontId="1" fillId="0" borderId="10" xfId="50" applyNumberFormat="1" applyFont="1" applyFill="1" applyBorder="1" quotePrefix="1">
      <alignment/>
      <protection/>
    </xf>
    <xf numFmtId="0" fontId="15" fillId="0" borderId="10" xfId="50" applyFont="1" applyFill="1" applyBorder="1" applyAlignment="1">
      <alignment horizontal="left" wrapText="1"/>
      <protection/>
    </xf>
    <xf numFmtId="0" fontId="1" fillId="0" borderId="10" xfId="50" applyFont="1" applyFill="1" applyBorder="1" applyAlignment="1">
      <alignment horizontal="left"/>
      <protection/>
    </xf>
    <xf numFmtId="9" fontId="1" fillId="0" borderId="10" xfId="50" applyNumberFormat="1" applyFont="1" applyFill="1" applyBorder="1" quotePrefix="1">
      <alignment/>
      <protection/>
    </xf>
    <xf numFmtId="0" fontId="3" fillId="33" borderId="10" xfId="50" applyFont="1" applyFill="1" applyBorder="1" applyAlignment="1">
      <alignment wrapText="1"/>
      <protection/>
    </xf>
    <xf numFmtId="0" fontId="1" fillId="33" borderId="10" xfId="50" applyFont="1" applyFill="1" applyBorder="1">
      <alignment/>
      <protection/>
    </xf>
    <xf numFmtId="0" fontId="3" fillId="36" borderId="10" xfId="50" applyFont="1" applyFill="1" applyBorder="1" applyAlignment="1">
      <alignment/>
      <protection/>
    </xf>
    <xf numFmtId="0" fontId="3" fillId="0" borderId="10" xfId="50" applyFont="1" applyFill="1" applyBorder="1">
      <alignment/>
      <protection/>
    </xf>
    <xf numFmtId="3" fontId="1" fillId="0" borderId="10" xfId="50" applyNumberFormat="1" applyFont="1" applyFill="1" applyBorder="1">
      <alignment/>
      <protection/>
    </xf>
    <xf numFmtId="0" fontId="5" fillId="0" borderId="10" xfId="50" applyFont="1" applyFill="1" applyBorder="1">
      <alignment/>
      <protection/>
    </xf>
    <xf numFmtId="0" fontId="1" fillId="0" borderId="10" xfId="50" applyFont="1" applyBorder="1">
      <alignment/>
      <protection/>
    </xf>
    <xf numFmtId="0" fontId="1" fillId="0" borderId="10" xfId="50" applyFont="1" applyBorder="1" quotePrefix="1">
      <alignment/>
      <protection/>
    </xf>
    <xf numFmtId="9" fontId="1" fillId="0" borderId="10" xfId="50" applyNumberFormat="1" applyFont="1" applyBorder="1">
      <alignment/>
      <protection/>
    </xf>
    <xf numFmtId="202" fontId="1" fillId="0" borderId="10" xfId="50" applyNumberFormat="1" applyFont="1" applyBorder="1">
      <alignment/>
      <protection/>
    </xf>
    <xf numFmtId="49" fontId="1" fillId="0" borderId="10" xfId="50" applyNumberFormat="1" applyFont="1" applyBorder="1" applyAlignment="1">
      <alignment wrapText="1"/>
      <protection/>
    </xf>
    <xf numFmtId="200" fontId="1" fillId="0" borderId="10" xfId="45" applyNumberFormat="1" applyFont="1" applyBorder="1" applyAlignment="1">
      <alignment/>
    </xf>
    <xf numFmtId="0" fontId="1" fillId="0" borderId="10" xfId="50" applyFont="1" applyBorder="1" applyAlignment="1">
      <alignment wrapText="1"/>
      <protection/>
    </xf>
    <xf numFmtId="4" fontId="1" fillId="0" borderId="10" xfId="50" applyNumberFormat="1" applyFont="1" applyFill="1" applyBorder="1">
      <alignment/>
      <protection/>
    </xf>
    <xf numFmtId="0" fontId="1" fillId="0" borderId="10" xfId="50" applyFont="1" applyFill="1" applyBorder="1" applyAlignment="1" quotePrefix="1">
      <alignment horizontal="right"/>
      <protection/>
    </xf>
    <xf numFmtId="0" fontId="8" fillId="0" borderId="10" xfId="0" applyFont="1" applyBorder="1" applyAlignment="1">
      <alignment horizontal="center" vertical="center" wrapText="1"/>
    </xf>
    <xf numFmtId="9" fontId="8" fillId="33" borderId="10" xfId="4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9" fontId="6" fillId="0" borderId="0" xfId="41" applyFont="1" applyFill="1" applyAlignment="1">
      <alignment/>
    </xf>
    <xf numFmtId="9" fontId="6" fillId="0" borderId="10" xfId="41" applyFont="1" applyBorder="1" applyAlignment="1">
      <alignment/>
    </xf>
    <xf numFmtId="0" fontId="17" fillId="0" borderId="0" xfId="0" applyFont="1" applyAlignment="1">
      <alignment horizontal="center" vertical="center"/>
    </xf>
    <xf numFmtId="0" fontId="19" fillId="0" borderId="20" xfId="0" applyFont="1" applyBorder="1" applyAlignment="1">
      <alignment horizontal="justify" vertical="center" wrapText="1"/>
    </xf>
    <xf numFmtId="0" fontId="19" fillId="0" borderId="20" xfId="0" applyFont="1" applyBorder="1" applyAlignment="1">
      <alignment vertical="center" wrapText="1"/>
    </xf>
    <xf numFmtId="0" fontId="17" fillId="37" borderId="21" xfId="0" applyFont="1" applyFill="1" applyBorder="1" applyAlignment="1">
      <alignment vertical="center" wrapText="1"/>
    </xf>
    <xf numFmtId="0" fontId="19" fillId="37" borderId="20" xfId="0" applyFont="1" applyFill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59" fontId="17" fillId="0" borderId="20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59" fontId="19" fillId="0" borderId="20" xfId="0" applyNumberFormat="1" applyFont="1" applyBorder="1" applyAlignment="1">
      <alignment horizontal="center" vertical="center" wrapText="1"/>
    </xf>
    <xf numFmtId="67" fontId="19" fillId="0" borderId="20" xfId="0" applyNumberFormat="1" applyFont="1" applyBorder="1" applyAlignment="1">
      <alignment horizontal="center" vertical="center" wrapText="1"/>
    </xf>
    <xf numFmtId="61" fontId="19" fillId="0" borderId="20" xfId="0" applyNumberFormat="1" applyFont="1" applyBorder="1" applyAlignment="1">
      <alignment horizontal="center" vertical="center" wrapText="1"/>
    </xf>
    <xf numFmtId="3" fontId="19" fillId="0" borderId="20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4" fontId="19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60" fontId="19" fillId="0" borderId="20" xfId="0" applyNumberFormat="1" applyFont="1" applyBorder="1" applyAlignment="1">
      <alignment horizontal="center" vertical="center" wrapText="1"/>
    </xf>
    <xf numFmtId="4" fontId="19" fillId="0" borderId="20" xfId="0" applyNumberFormat="1" applyFont="1" applyBorder="1" applyAlignment="1">
      <alignment horizontal="right" vertical="center" wrapText="1"/>
    </xf>
    <xf numFmtId="4" fontId="19" fillId="0" borderId="20" xfId="0" applyNumberFormat="1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59" fontId="20" fillId="0" borderId="20" xfId="0" applyNumberFormat="1" applyFont="1" applyBorder="1" applyAlignment="1">
      <alignment horizontal="center" vertical="center" wrapText="1"/>
    </xf>
    <xf numFmtId="60" fontId="20" fillId="0" borderId="20" xfId="0" applyNumberFormat="1" applyFont="1" applyBorder="1" applyAlignment="1">
      <alignment horizontal="center" vertical="center" wrapText="1"/>
    </xf>
    <xf numFmtId="59" fontId="23" fillId="0" borderId="20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61" fontId="22" fillId="0" borderId="20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9" fillId="37" borderId="23" xfId="0" applyFont="1" applyFill="1" applyBorder="1" applyAlignment="1">
      <alignment vertical="center" wrapText="1"/>
    </xf>
    <xf numFmtId="68" fontId="19" fillId="0" borderId="20" xfId="0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39" applyFont="1" applyAlignment="1">
      <alignment horizontal="center"/>
      <protection/>
    </xf>
    <xf numFmtId="0" fontId="2" fillId="0" borderId="25" xfId="39" applyFont="1" applyBorder="1" applyAlignment="1">
      <alignment horizontal="center"/>
      <protection/>
    </xf>
    <xf numFmtId="0" fontId="3" fillId="0" borderId="16" xfId="39" applyFont="1" applyBorder="1" applyAlignment="1">
      <alignment horizontal="center" vertical="center"/>
      <protection/>
    </xf>
    <xf numFmtId="0" fontId="3" fillId="0" borderId="11" xfId="39" applyFont="1" applyBorder="1" applyAlignment="1">
      <alignment horizontal="center" vertical="center"/>
      <protection/>
    </xf>
    <xf numFmtId="201" fontId="3" fillId="0" borderId="16" xfId="35" applyNumberFormat="1" applyFont="1" applyBorder="1" applyAlignment="1">
      <alignment horizontal="center" vertical="center" wrapText="1"/>
    </xf>
    <xf numFmtId="201" fontId="3" fillId="0" borderId="11" xfId="35" applyNumberFormat="1" applyFont="1" applyBorder="1" applyAlignment="1">
      <alignment horizontal="center" vertical="center" wrapText="1"/>
    </xf>
    <xf numFmtId="0" fontId="3" fillId="0" borderId="12" xfId="39" applyFont="1" applyBorder="1" applyAlignment="1">
      <alignment horizontal="center" vertical="center" wrapText="1"/>
      <protection/>
    </xf>
    <xf numFmtId="0" fontId="3" fillId="0" borderId="15" xfId="39" applyFont="1" applyBorder="1" applyAlignment="1">
      <alignment horizontal="center" vertical="center" wrapText="1"/>
      <protection/>
    </xf>
    <xf numFmtId="0" fontId="3" fillId="0" borderId="14" xfId="39" applyFont="1" applyBorder="1" applyAlignment="1">
      <alignment horizontal="center" vertical="center" wrapText="1"/>
      <protection/>
    </xf>
    <xf numFmtId="0" fontId="3" fillId="0" borderId="16" xfId="39" applyFont="1" applyBorder="1" applyAlignment="1">
      <alignment horizontal="center" vertical="center" wrapText="1"/>
      <protection/>
    </xf>
    <xf numFmtId="0" fontId="3" fillId="0" borderId="11" xfId="39" applyFont="1" applyBorder="1" applyAlignment="1">
      <alignment horizontal="center" vertical="center" wrapText="1"/>
      <protection/>
    </xf>
    <xf numFmtId="201" fontId="3" fillId="0" borderId="29" xfId="35" applyNumberFormat="1" applyFont="1" applyBorder="1" applyAlignment="1">
      <alignment horizontal="center" vertical="center" wrapText="1"/>
    </xf>
    <xf numFmtId="194" fontId="3" fillId="0" borderId="16" xfId="35" applyNumberFormat="1" applyFont="1" applyBorder="1" applyAlignment="1">
      <alignment horizontal="center" vertical="center" wrapText="1"/>
    </xf>
    <xf numFmtId="194" fontId="3" fillId="0" borderId="29" xfId="35" applyNumberFormat="1" applyFont="1" applyBorder="1" applyAlignment="1">
      <alignment horizontal="center" vertical="center" wrapText="1"/>
    </xf>
    <xf numFmtId="194" fontId="3" fillId="0" borderId="11" xfId="3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0" xfId="50" applyFont="1" applyBorder="1" applyAlignment="1">
      <alignment horizontal="center" vertical="center" wrapText="1"/>
      <protection/>
    </xf>
    <xf numFmtId="0" fontId="2" fillId="0" borderId="0" xfId="50" applyFont="1" applyAlignment="1">
      <alignment horizontal="center"/>
      <protection/>
    </xf>
    <xf numFmtId="0" fontId="2" fillId="0" borderId="25" xfId="50" applyFont="1" applyBorder="1" applyAlignment="1">
      <alignment horizontal="center"/>
      <protection/>
    </xf>
    <xf numFmtId="0" fontId="3" fillId="0" borderId="16" xfId="50" applyFont="1" applyBorder="1" applyAlignment="1">
      <alignment horizontal="center" vertical="center"/>
      <protection/>
    </xf>
    <xf numFmtId="0" fontId="3" fillId="0" borderId="11" xfId="50" applyFont="1" applyBorder="1" applyAlignment="1">
      <alignment horizontal="center" vertical="center"/>
      <protection/>
    </xf>
    <xf numFmtId="0" fontId="3" fillId="0" borderId="16" xfId="50" applyFont="1" applyBorder="1" applyAlignment="1">
      <alignment horizontal="center" vertical="center" wrapText="1"/>
      <protection/>
    </xf>
    <xf numFmtId="0" fontId="3" fillId="0" borderId="11" xfId="50" applyFont="1" applyBorder="1" applyAlignment="1">
      <alignment horizontal="center" vertical="center" wrapText="1"/>
      <protection/>
    </xf>
    <xf numFmtId="0" fontId="3" fillId="0" borderId="12" xfId="50" applyFont="1" applyBorder="1" applyAlignment="1">
      <alignment horizontal="center" vertical="center" wrapText="1"/>
      <protection/>
    </xf>
    <xf numFmtId="0" fontId="3" fillId="0" borderId="15" xfId="50" applyFont="1" applyBorder="1" applyAlignment="1">
      <alignment horizontal="center" vertical="center" wrapText="1"/>
      <protection/>
    </xf>
    <xf numFmtId="0" fontId="3" fillId="0" borderId="14" xfId="50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1" xfId="0" applyFont="1" applyBorder="1" applyAlignment="1">
      <alignment/>
    </xf>
    <xf numFmtId="44" fontId="14" fillId="0" borderId="17" xfId="37" applyFont="1" applyBorder="1" applyAlignment="1">
      <alignment horizontal="center" vertical="center" wrapText="1"/>
    </xf>
    <xf numFmtId="44" fontId="14" fillId="0" borderId="30" xfId="37" applyFont="1" applyBorder="1" applyAlignment="1">
      <alignment horizontal="center" vertical="center" wrapText="1"/>
    </xf>
    <xf numFmtId="44" fontId="14" fillId="0" borderId="31" xfId="37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59" fontId="19" fillId="0" borderId="34" xfId="0" applyNumberFormat="1" applyFont="1" applyBorder="1" applyAlignment="1">
      <alignment horizontal="center" vertical="center" wrapText="1"/>
    </xf>
    <xf numFmtId="59" fontId="19" fillId="0" borderId="2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59" fontId="17" fillId="0" borderId="34" xfId="0" applyNumberFormat="1" applyFont="1" applyBorder="1" applyAlignment="1">
      <alignment horizontal="center" vertical="center" wrapText="1"/>
    </xf>
    <xf numFmtId="59" fontId="17" fillId="0" borderId="23" xfId="0" applyNumberFormat="1" applyFont="1" applyBorder="1" applyAlignment="1">
      <alignment horizontal="center" vertical="center" wrapText="1"/>
    </xf>
    <xf numFmtId="59" fontId="19" fillId="0" borderId="35" xfId="0" applyNumberFormat="1" applyFont="1" applyBorder="1" applyAlignment="1">
      <alignment horizontal="center" vertical="center" wrapText="1"/>
    </xf>
    <xf numFmtId="59" fontId="19" fillId="0" borderId="21" xfId="0" applyNumberFormat="1" applyFont="1" applyBorder="1" applyAlignment="1">
      <alignment horizontal="center" vertical="center" wrapText="1"/>
    </xf>
    <xf numFmtId="60" fontId="19" fillId="0" borderId="35" xfId="0" applyNumberFormat="1" applyFont="1" applyBorder="1" applyAlignment="1">
      <alignment horizontal="center" vertical="center" wrapText="1"/>
    </xf>
    <xf numFmtId="60" fontId="19" fillId="0" borderId="21" xfId="0" applyNumberFormat="1" applyFont="1" applyBorder="1" applyAlignment="1">
      <alignment horizontal="center" vertical="center" wrapText="1"/>
    </xf>
    <xf numFmtId="61" fontId="19" fillId="0" borderId="35" xfId="0" applyNumberFormat="1" applyFont="1" applyBorder="1" applyAlignment="1">
      <alignment horizontal="center" vertical="center" wrapText="1"/>
    </xf>
    <xf numFmtId="61" fontId="19" fillId="0" borderId="21" xfId="0" applyNumberFormat="1" applyFont="1" applyBorder="1" applyAlignment="1">
      <alignment horizontal="center" vertical="center" wrapText="1"/>
    </xf>
    <xf numFmtId="62" fontId="19" fillId="0" borderId="35" xfId="0" applyNumberFormat="1" applyFont="1" applyBorder="1" applyAlignment="1">
      <alignment horizontal="center" vertical="center" wrapText="1"/>
    </xf>
    <xf numFmtId="62" fontId="19" fillId="0" borderId="21" xfId="0" applyNumberFormat="1" applyFont="1" applyBorder="1" applyAlignment="1">
      <alignment horizontal="center" vertical="center" wrapText="1"/>
    </xf>
    <xf numFmtId="4" fontId="19" fillId="0" borderId="35" xfId="0" applyNumberFormat="1" applyFont="1" applyBorder="1" applyAlignment="1">
      <alignment horizontal="center" vertical="center" wrapText="1"/>
    </xf>
    <xf numFmtId="4" fontId="19" fillId="0" borderId="21" xfId="0" applyNumberFormat="1" applyFont="1" applyBorder="1" applyAlignment="1">
      <alignment horizontal="center" vertical="center" wrapText="1"/>
    </xf>
    <xf numFmtId="59" fontId="17" fillId="0" borderId="36" xfId="0" applyNumberFormat="1" applyFont="1" applyBorder="1" applyAlignment="1">
      <alignment horizontal="center" vertical="center" wrapText="1"/>
    </xf>
    <xf numFmtId="59" fontId="17" fillId="0" borderId="37" xfId="0" applyNumberFormat="1" applyFont="1" applyBorder="1" applyAlignment="1">
      <alignment horizontal="center" vertical="center" wrapText="1"/>
    </xf>
    <xf numFmtId="59" fontId="17" fillId="0" borderId="38" xfId="0" applyNumberFormat="1" applyFont="1" applyBorder="1" applyAlignment="1">
      <alignment horizontal="center" vertical="center" wrapText="1"/>
    </xf>
    <xf numFmtId="59" fontId="17" fillId="0" borderId="20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3" fontId="19" fillId="0" borderId="35" xfId="0" applyNumberFormat="1" applyFont="1" applyBorder="1" applyAlignment="1">
      <alignment horizontal="center" vertical="center" wrapText="1"/>
    </xf>
    <xf numFmtId="3" fontId="19" fillId="0" borderId="21" xfId="0" applyNumberFormat="1" applyFont="1" applyBorder="1" applyAlignment="1">
      <alignment horizontal="center" vertical="center" wrapText="1"/>
    </xf>
    <xf numFmtId="61" fontId="19" fillId="0" borderId="34" xfId="0" applyNumberFormat="1" applyFont="1" applyBorder="1" applyAlignment="1">
      <alignment horizontal="center" vertical="center" wrapText="1"/>
    </xf>
    <xf numFmtId="61" fontId="19" fillId="0" borderId="23" xfId="0" applyNumberFormat="1" applyFont="1" applyBorder="1" applyAlignment="1">
      <alignment horizontal="center" vertical="center" wrapText="1"/>
    </xf>
    <xf numFmtId="68" fontId="19" fillId="0" borderId="35" xfId="0" applyNumberFormat="1" applyFont="1" applyBorder="1" applyAlignment="1">
      <alignment horizontal="center" vertical="center" wrapText="1"/>
    </xf>
    <xf numFmtId="68" fontId="19" fillId="0" borderId="21" xfId="0" applyNumberFormat="1" applyFont="1" applyBorder="1" applyAlignment="1">
      <alignment horizontal="center" vertical="center" wrapText="1"/>
    </xf>
    <xf numFmtId="59" fontId="19" fillId="0" borderId="36" xfId="0" applyNumberFormat="1" applyFont="1" applyBorder="1" applyAlignment="1">
      <alignment horizontal="center" vertical="center" wrapText="1"/>
    </xf>
    <xf numFmtId="59" fontId="19" fillId="0" borderId="37" xfId="0" applyNumberFormat="1" applyFont="1" applyBorder="1" applyAlignment="1">
      <alignment horizontal="center" vertical="center" wrapText="1"/>
    </xf>
    <xf numFmtId="59" fontId="19" fillId="0" borderId="38" xfId="0" applyNumberFormat="1" applyFont="1" applyBorder="1" applyAlignment="1">
      <alignment horizontal="center" vertical="center" wrapText="1"/>
    </xf>
    <xf numFmtId="59" fontId="19" fillId="0" borderId="20" xfId="0" applyNumberFormat="1" applyFont="1" applyBorder="1" applyAlignment="1">
      <alignment horizontal="center" vertical="center" wrapText="1"/>
    </xf>
    <xf numFmtId="0" fontId="19" fillId="0" borderId="35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37" borderId="22" xfId="0" applyFont="1" applyFill="1" applyBorder="1" applyAlignment="1">
      <alignment horizontal="center" vertical="center" wrapText="1"/>
    </xf>
    <xf numFmtId="0" fontId="19" fillId="37" borderId="21" xfId="0" applyFont="1" applyFill="1" applyBorder="1" applyAlignment="1">
      <alignment horizontal="center" vertical="center" wrapText="1"/>
    </xf>
    <xf numFmtId="0" fontId="19" fillId="37" borderId="35" xfId="0" applyFont="1" applyFill="1" applyBorder="1" applyAlignment="1">
      <alignment horizontal="center" vertical="center" wrapText="1"/>
    </xf>
    <xf numFmtId="0" fontId="17" fillId="37" borderId="22" xfId="0" applyFont="1" applyFill="1" applyBorder="1" applyAlignment="1">
      <alignment vertical="center" wrapText="1"/>
    </xf>
    <xf numFmtId="0" fontId="17" fillId="37" borderId="21" xfId="0" applyFont="1" applyFill="1" applyBorder="1" applyAlignment="1">
      <alignment vertical="center" wrapText="1"/>
    </xf>
    <xf numFmtId="0" fontId="19" fillId="37" borderId="40" xfId="0" applyFont="1" applyFill="1" applyBorder="1" applyAlignment="1">
      <alignment horizontal="center" vertical="center" wrapText="1"/>
    </xf>
    <xf numFmtId="0" fontId="19" fillId="37" borderId="41" xfId="0" applyFont="1" applyFill="1" applyBorder="1" applyAlignment="1">
      <alignment horizontal="center" vertical="center" wrapText="1"/>
    </xf>
    <xf numFmtId="0" fontId="19" fillId="37" borderId="38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vertical="center" wrapText="1"/>
    </xf>
    <xf numFmtId="59" fontId="17" fillId="0" borderId="35" xfId="0" applyNumberFormat="1" applyFont="1" applyBorder="1" applyAlignment="1">
      <alignment horizontal="center" vertical="center" wrapText="1"/>
    </xf>
    <xf numFmtId="59" fontId="17" fillId="0" borderId="21" xfId="0" applyNumberFormat="1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43" fontId="1" fillId="0" borderId="13" xfId="36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9" fontId="3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10" fontId="1" fillId="0" borderId="10" xfId="0" applyNumberFormat="1" applyFont="1" applyFill="1" applyBorder="1" applyAlignment="1">
      <alignment horizontal="center"/>
    </xf>
    <xf numFmtId="200" fontId="1" fillId="0" borderId="13" xfId="36" applyNumberFormat="1" applyFont="1" applyFill="1" applyBorder="1" applyAlignment="1">
      <alignment horizontal="center"/>
    </xf>
    <xf numFmtId="200" fontId="1" fillId="0" borderId="10" xfId="36" applyNumberFormat="1" applyFont="1" applyFill="1" applyBorder="1" applyAlignment="1">
      <alignment/>
    </xf>
    <xf numFmtId="43" fontId="1" fillId="0" borderId="10" xfId="36" applyFont="1" applyFill="1" applyBorder="1" applyAlignment="1">
      <alignment/>
    </xf>
    <xf numFmtId="43" fontId="1" fillId="0" borderId="13" xfId="36" applyNumberFormat="1" applyFont="1" applyFill="1" applyBorder="1" applyAlignment="1">
      <alignment horizontal="center"/>
    </xf>
    <xf numFmtId="43" fontId="1" fillId="0" borderId="10" xfId="36" applyNumberFormat="1" applyFont="1" applyFill="1" applyBorder="1" applyAlignment="1">
      <alignment/>
    </xf>
    <xf numFmtId="200" fontId="1" fillId="0" borderId="13" xfId="36" applyNumberFormat="1" applyFont="1" applyFill="1" applyBorder="1" applyAlignment="1">
      <alignment/>
    </xf>
    <xf numFmtId="200" fontId="1" fillId="0" borderId="10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/>
    </xf>
    <xf numFmtId="43" fontId="1" fillId="0" borderId="13" xfId="36" applyNumberFormat="1" applyFont="1" applyFill="1" applyBorder="1" applyAlignment="1">
      <alignment/>
    </xf>
    <xf numFmtId="43" fontId="1" fillId="0" borderId="10" xfId="36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/>
    </xf>
    <xf numFmtId="9" fontId="1" fillId="0" borderId="12" xfId="0" applyNumberFormat="1" applyFont="1" applyFill="1" applyBorder="1" applyAlignment="1">
      <alignment horizontal="center"/>
    </xf>
    <xf numFmtId="200" fontId="1" fillId="0" borderId="10" xfId="36" applyNumberFormat="1" applyFont="1" applyFill="1" applyBorder="1" applyAlignment="1">
      <alignment horizontal="center"/>
    </xf>
    <xf numFmtId="43" fontId="1" fillId="33" borderId="13" xfId="36" applyFont="1" applyFill="1" applyBorder="1" applyAlignment="1">
      <alignment/>
    </xf>
    <xf numFmtId="43" fontId="1" fillId="33" borderId="10" xfId="36" applyFont="1" applyFill="1" applyBorder="1" applyAlignment="1">
      <alignment/>
    </xf>
    <xf numFmtId="10" fontId="1" fillId="33" borderId="10" xfId="0" applyNumberFormat="1" applyFont="1" applyFill="1" applyBorder="1" applyAlignment="1">
      <alignment/>
    </xf>
    <xf numFmtId="10" fontId="1" fillId="0" borderId="12" xfId="0" applyNumberFormat="1" applyFont="1" applyFill="1" applyBorder="1" applyAlignment="1">
      <alignment horizontal="center"/>
    </xf>
    <xf numFmtId="43" fontId="1" fillId="0" borderId="10" xfId="36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4" fontId="1" fillId="0" borderId="13" xfId="0" applyNumberFormat="1" applyFont="1" applyFill="1" applyBorder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Percent" xfId="40"/>
    <cellStyle name="Percent 2" xfId="41"/>
    <cellStyle name="การคำนวณ" xfId="42"/>
    <cellStyle name="ข้อความเตือน" xfId="43"/>
    <cellStyle name="ข้อความอธิบาย" xfId="44"/>
    <cellStyle name="เครื่องหมายจุลภาค 2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AppData\Local\Temp\823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ลำดับที่ 10 ห้วยยอด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1"/>
  <sheetViews>
    <sheetView view="pageBreakPreview" zoomScale="75" zoomScaleSheetLayoutView="75" zoomScalePageLayoutView="0" workbookViewId="0" topLeftCell="A1">
      <selection activeCell="A15" sqref="A15"/>
    </sheetView>
  </sheetViews>
  <sheetFormatPr defaultColWidth="7.57421875" defaultRowHeight="12.75"/>
  <cols>
    <col min="1" max="1" width="44.7109375" style="1" customWidth="1"/>
    <col min="2" max="3" width="11.7109375" style="32" customWidth="1"/>
    <col min="4" max="4" width="9.7109375" style="32" customWidth="1"/>
    <col min="5" max="5" width="8.140625" style="32" customWidth="1"/>
    <col min="6" max="7" width="9.7109375" style="32" customWidth="1"/>
    <col min="8" max="8" width="10.7109375" style="32" customWidth="1"/>
    <col min="9" max="14" width="13.140625" style="32" customWidth="1"/>
    <col min="15" max="16" width="7.57421875" style="32" customWidth="1"/>
    <col min="17" max="16384" width="7.57421875" style="1" customWidth="1"/>
  </cols>
  <sheetData>
    <row r="2" spans="1:14" ht="26.25">
      <c r="A2" s="444" t="s">
        <v>52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ht="26.25">
      <c r="A3" s="444" t="s">
        <v>53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</row>
    <row r="4" spans="1:14" ht="26.25">
      <c r="A4" s="445" t="s">
        <v>50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</row>
    <row r="5" spans="1:16" s="3" customFormat="1" ht="132.75" customHeight="1">
      <c r="A5" s="446" t="s">
        <v>0</v>
      </c>
      <c r="B5" s="448" t="s">
        <v>1</v>
      </c>
      <c r="C5" s="448" t="s">
        <v>45</v>
      </c>
      <c r="D5" s="450" t="s">
        <v>46</v>
      </c>
      <c r="E5" s="451"/>
      <c r="F5" s="451"/>
      <c r="G5" s="452"/>
      <c r="H5" s="448" t="s">
        <v>2</v>
      </c>
      <c r="I5" s="453" t="s">
        <v>3</v>
      </c>
      <c r="J5" s="455" t="s">
        <v>4</v>
      </c>
      <c r="K5" s="448" t="s">
        <v>5</v>
      </c>
      <c r="L5" s="448" t="s">
        <v>6</v>
      </c>
      <c r="M5" s="448" t="s">
        <v>7</v>
      </c>
      <c r="N5" s="448" t="s">
        <v>8</v>
      </c>
      <c r="O5" s="2"/>
      <c r="P5" s="2"/>
    </row>
    <row r="6" spans="1:16" s="3" customFormat="1" ht="28.5" customHeight="1">
      <c r="A6" s="447"/>
      <c r="B6" s="449"/>
      <c r="C6" s="449"/>
      <c r="D6" s="4" t="s">
        <v>9</v>
      </c>
      <c r="E6" s="4" t="s">
        <v>10</v>
      </c>
      <c r="F6" s="4" t="s">
        <v>11</v>
      </c>
      <c r="G6" s="4" t="s">
        <v>12</v>
      </c>
      <c r="H6" s="449"/>
      <c r="I6" s="454"/>
      <c r="J6" s="456"/>
      <c r="K6" s="457"/>
      <c r="L6" s="449"/>
      <c r="M6" s="449"/>
      <c r="N6" s="449"/>
      <c r="O6" s="2"/>
      <c r="P6" s="2"/>
    </row>
    <row r="7" spans="1:16" s="3" customFormat="1" ht="24" customHeight="1">
      <c r="A7" s="5" t="s">
        <v>13</v>
      </c>
      <c r="B7" s="6"/>
      <c r="C7" s="6"/>
      <c r="D7" s="6"/>
      <c r="E7" s="6"/>
      <c r="F7" s="6"/>
      <c r="G7" s="6"/>
      <c r="H7" s="6"/>
      <c r="I7" s="7"/>
      <c r="J7" s="8"/>
      <c r="K7" s="33"/>
      <c r="L7" s="6"/>
      <c r="M7" s="6"/>
      <c r="N7" s="6"/>
      <c r="O7" s="2"/>
      <c r="P7" s="2"/>
    </row>
    <row r="8" spans="1:16" s="14" customFormat="1" ht="26.25" customHeight="1">
      <c r="A8" s="10" t="s">
        <v>14</v>
      </c>
      <c r="B8" s="4"/>
      <c r="C8" s="4"/>
      <c r="D8" s="4"/>
      <c r="E8" s="4"/>
      <c r="F8" s="4"/>
      <c r="G8" s="4"/>
      <c r="H8" s="4"/>
      <c r="I8" s="11"/>
      <c r="J8" s="12"/>
      <c r="K8" s="4"/>
      <c r="L8" s="4"/>
      <c r="M8" s="4"/>
      <c r="N8" s="4"/>
      <c r="O8" s="13"/>
      <c r="P8" s="13"/>
    </row>
    <row r="9" spans="1:16" s="28" customFormat="1" ht="23.25">
      <c r="A9" s="26" t="s">
        <v>15</v>
      </c>
      <c r="B9" s="34">
        <v>35</v>
      </c>
      <c r="C9" s="34">
        <v>35</v>
      </c>
      <c r="D9" s="34"/>
      <c r="E9" s="34">
        <v>3</v>
      </c>
      <c r="F9" s="34">
        <v>32</v>
      </c>
      <c r="G9" s="34"/>
      <c r="H9" s="34">
        <v>35</v>
      </c>
      <c r="I9" s="35">
        <v>100</v>
      </c>
      <c r="J9" s="36">
        <v>19250</v>
      </c>
      <c r="K9" s="34"/>
      <c r="L9" s="75">
        <v>4612</v>
      </c>
      <c r="M9" s="75">
        <v>4612</v>
      </c>
      <c r="N9" s="34">
        <v>23.96</v>
      </c>
      <c r="O9" s="37"/>
      <c r="P9" s="37"/>
    </row>
    <row r="10" spans="1:16" s="17" customFormat="1" ht="23.25">
      <c r="A10" s="15" t="s">
        <v>16</v>
      </c>
      <c r="B10" s="38"/>
      <c r="C10" s="39" t="s">
        <v>51</v>
      </c>
      <c r="D10" s="39" t="s">
        <v>51</v>
      </c>
      <c r="E10" s="38"/>
      <c r="F10" s="38"/>
      <c r="G10" s="38"/>
      <c r="H10" s="38"/>
      <c r="I10" s="40"/>
      <c r="J10" s="41"/>
      <c r="K10" s="38"/>
      <c r="L10" s="38"/>
      <c r="M10" s="38"/>
      <c r="N10" s="38"/>
      <c r="O10" s="42"/>
      <c r="P10" s="42"/>
    </row>
    <row r="11" spans="1:16" s="31" customFormat="1" ht="23.25">
      <c r="A11" s="29" t="s">
        <v>17</v>
      </c>
      <c r="B11" s="43">
        <v>250</v>
      </c>
      <c r="C11" s="44" t="s">
        <v>51</v>
      </c>
      <c r="D11" s="44" t="s">
        <v>51</v>
      </c>
      <c r="E11" s="43">
        <v>12</v>
      </c>
      <c r="F11" s="43">
        <v>14</v>
      </c>
      <c r="G11" s="43"/>
      <c r="H11" s="43">
        <v>26</v>
      </c>
      <c r="I11" s="45">
        <v>10.4</v>
      </c>
      <c r="J11" s="46">
        <v>200000</v>
      </c>
      <c r="K11" s="82">
        <v>6300</v>
      </c>
      <c r="L11" s="43"/>
      <c r="M11" s="82">
        <v>6300</v>
      </c>
      <c r="N11" s="43">
        <v>0.32</v>
      </c>
      <c r="O11" s="47"/>
      <c r="P11" s="47"/>
    </row>
    <row r="12" spans="1:16" s="17" customFormat="1" ht="23.25">
      <c r="A12" s="19" t="s">
        <v>78</v>
      </c>
      <c r="B12" s="39">
        <v>21</v>
      </c>
      <c r="C12" s="39">
        <v>26</v>
      </c>
      <c r="D12" s="39" t="s">
        <v>51</v>
      </c>
      <c r="E12" s="39" t="s">
        <v>51</v>
      </c>
      <c r="F12" s="39" t="s">
        <v>51</v>
      </c>
      <c r="G12" s="39" t="s">
        <v>51</v>
      </c>
      <c r="H12" s="38">
        <v>26</v>
      </c>
      <c r="I12" s="39" t="s">
        <v>51</v>
      </c>
      <c r="J12" s="39" t="s">
        <v>51</v>
      </c>
      <c r="K12" s="48">
        <v>6300</v>
      </c>
      <c r="L12" s="39" t="s">
        <v>51</v>
      </c>
      <c r="M12" s="49">
        <f>SUM(K12:L12)</f>
        <v>6300</v>
      </c>
      <c r="N12" s="39" t="s">
        <v>51</v>
      </c>
      <c r="O12" s="42"/>
      <c r="P12" s="42"/>
    </row>
    <row r="13" spans="1:16" s="17" customFormat="1" ht="23.25">
      <c r="A13" s="19" t="s">
        <v>62</v>
      </c>
      <c r="B13" s="39" t="s">
        <v>51</v>
      </c>
      <c r="C13" s="39" t="s">
        <v>51</v>
      </c>
      <c r="D13" s="39" t="s">
        <v>51</v>
      </c>
      <c r="E13" s="39" t="s">
        <v>51</v>
      </c>
      <c r="F13" s="39" t="s">
        <v>51</v>
      </c>
      <c r="G13" s="39" t="s">
        <v>51</v>
      </c>
      <c r="H13" s="39" t="s">
        <v>51</v>
      </c>
      <c r="I13" s="39" t="s">
        <v>51</v>
      </c>
      <c r="J13" s="39" t="s">
        <v>51</v>
      </c>
      <c r="K13" s="38"/>
      <c r="L13" s="38"/>
      <c r="M13" s="38"/>
      <c r="N13" s="38"/>
      <c r="O13" s="42"/>
      <c r="P13" s="42"/>
    </row>
    <row r="14" spans="1:16" s="31" customFormat="1" ht="23.25">
      <c r="A14" s="26" t="s">
        <v>18</v>
      </c>
      <c r="B14" s="43">
        <v>350</v>
      </c>
      <c r="C14" s="44" t="s">
        <v>51</v>
      </c>
      <c r="D14" s="44" t="s">
        <v>51</v>
      </c>
      <c r="E14" s="43">
        <v>67</v>
      </c>
      <c r="F14" s="43">
        <v>33</v>
      </c>
      <c r="G14" s="43"/>
      <c r="H14" s="43">
        <f>SUM(E14:G14)</f>
        <v>100</v>
      </c>
      <c r="I14" s="45">
        <v>28.57</v>
      </c>
      <c r="J14" s="50">
        <v>40250</v>
      </c>
      <c r="K14" s="43"/>
      <c r="L14" s="51">
        <v>11500</v>
      </c>
      <c r="M14" s="82">
        <f>SUM(K14:L14)</f>
        <v>11500</v>
      </c>
      <c r="N14" s="43">
        <v>28.58</v>
      </c>
      <c r="O14" s="47"/>
      <c r="P14" s="47"/>
    </row>
    <row r="15" spans="1:16" s="17" customFormat="1" ht="23.25">
      <c r="A15" s="19" t="s">
        <v>65</v>
      </c>
      <c r="B15" s="38">
        <v>100</v>
      </c>
      <c r="C15" s="39" t="s">
        <v>51</v>
      </c>
      <c r="D15" s="39" t="s">
        <v>51</v>
      </c>
      <c r="E15" s="38">
        <v>67</v>
      </c>
      <c r="F15" s="38">
        <v>33</v>
      </c>
      <c r="G15" s="39" t="s">
        <v>51</v>
      </c>
      <c r="H15" s="38">
        <f>SUM(E15:G15)</f>
        <v>100</v>
      </c>
      <c r="I15" s="40"/>
      <c r="J15" s="52"/>
      <c r="K15" s="38"/>
      <c r="L15" s="53">
        <v>11500</v>
      </c>
      <c r="M15" s="54">
        <f>SUM(K15:L15)</f>
        <v>11500</v>
      </c>
      <c r="N15" s="44" t="s">
        <v>51</v>
      </c>
      <c r="O15" s="42"/>
      <c r="P15" s="42"/>
    </row>
    <row r="16" spans="1:16" s="31" customFormat="1" ht="23.25">
      <c r="A16" s="26" t="s">
        <v>19</v>
      </c>
      <c r="B16" s="43">
        <v>226</v>
      </c>
      <c r="C16" s="44">
        <v>145</v>
      </c>
      <c r="D16" s="44" t="s">
        <v>51</v>
      </c>
      <c r="E16" s="43"/>
      <c r="F16" s="43"/>
      <c r="G16" s="43"/>
      <c r="H16" s="43">
        <v>145</v>
      </c>
      <c r="I16" s="45">
        <v>64.16</v>
      </c>
      <c r="J16" s="46">
        <v>135600</v>
      </c>
      <c r="K16" s="44" t="s">
        <v>51</v>
      </c>
      <c r="L16" s="44" t="s">
        <v>51</v>
      </c>
      <c r="M16" s="44" t="s">
        <v>51</v>
      </c>
      <c r="N16" s="44" t="s">
        <v>51</v>
      </c>
      <c r="O16" s="47"/>
      <c r="P16" s="47"/>
    </row>
    <row r="17" spans="1:16" s="17" customFormat="1" ht="23.25">
      <c r="A17" s="19" t="s">
        <v>54</v>
      </c>
      <c r="B17" s="39" t="s">
        <v>51</v>
      </c>
      <c r="C17" s="39">
        <v>35</v>
      </c>
      <c r="D17" s="39" t="s">
        <v>51</v>
      </c>
      <c r="E17" s="39" t="s">
        <v>51</v>
      </c>
      <c r="F17" s="39" t="s">
        <v>51</v>
      </c>
      <c r="G17" s="39" t="s">
        <v>51</v>
      </c>
      <c r="H17" s="38">
        <v>35</v>
      </c>
      <c r="I17" s="39" t="s">
        <v>51</v>
      </c>
      <c r="J17" s="39" t="s">
        <v>51</v>
      </c>
      <c r="K17" s="39" t="s">
        <v>51</v>
      </c>
      <c r="L17" s="39" t="s">
        <v>51</v>
      </c>
      <c r="M17" s="39" t="s">
        <v>51</v>
      </c>
      <c r="N17" s="39" t="s">
        <v>51</v>
      </c>
      <c r="O17" s="42"/>
      <c r="P17" s="42"/>
    </row>
    <row r="18" spans="1:16" s="17" customFormat="1" ht="23.25">
      <c r="A18" s="19" t="s">
        <v>68</v>
      </c>
      <c r="B18" s="39" t="s">
        <v>51</v>
      </c>
      <c r="C18" s="39">
        <v>110</v>
      </c>
      <c r="D18" s="39" t="s">
        <v>51</v>
      </c>
      <c r="E18" s="39" t="s">
        <v>51</v>
      </c>
      <c r="F18" s="39" t="s">
        <v>51</v>
      </c>
      <c r="G18" s="39" t="s">
        <v>51</v>
      </c>
      <c r="H18" s="39">
        <v>110</v>
      </c>
      <c r="I18" s="39" t="s">
        <v>51</v>
      </c>
      <c r="J18" s="39" t="s">
        <v>51</v>
      </c>
      <c r="K18" s="39" t="s">
        <v>51</v>
      </c>
      <c r="L18" s="39" t="s">
        <v>51</v>
      </c>
      <c r="M18" s="39" t="s">
        <v>51</v>
      </c>
      <c r="N18" s="39" t="s">
        <v>51</v>
      </c>
      <c r="O18" s="42"/>
      <c r="P18" s="42"/>
    </row>
    <row r="19" spans="1:16" s="31" customFormat="1" ht="23.25">
      <c r="A19" s="26" t="s">
        <v>20</v>
      </c>
      <c r="B19" s="43">
        <v>130</v>
      </c>
      <c r="C19" s="44">
        <v>25</v>
      </c>
      <c r="D19" s="44" t="s">
        <v>51</v>
      </c>
      <c r="E19" s="44" t="s">
        <v>51</v>
      </c>
      <c r="F19" s="44" t="s">
        <v>51</v>
      </c>
      <c r="G19" s="44" t="s">
        <v>51</v>
      </c>
      <c r="H19" s="44">
        <v>25</v>
      </c>
      <c r="I19" s="44">
        <v>19.23</v>
      </c>
      <c r="J19" s="46">
        <v>104000</v>
      </c>
      <c r="K19" s="50">
        <v>6100</v>
      </c>
      <c r="L19" s="39" t="s">
        <v>51</v>
      </c>
      <c r="M19" s="51">
        <f>SUM(K19:L19)</f>
        <v>6100</v>
      </c>
      <c r="N19" s="43"/>
      <c r="O19" s="47"/>
      <c r="P19" s="47"/>
    </row>
    <row r="20" spans="1:16" s="17" customFormat="1" ht="23.25">
      <c r="A20" s="22" t="s">
        <v>66</v>
      </c>
      <c r="B20" s="38"/>
      <c r="C20" s="38">
        <v>25</v>
      </c>
      <c r="D20" s="38"/>
      <c r="E20" s="38"/>
      <c r="F20" s="38"/>
      <c r="G20" s="38"/>
      <c r="H20" s="38">
        <v>25</v>
      </c>
      <c r="I20" s="40">
        <v>19.23</v>
      </c>
      <c r="J20" s="89">
        <v>6100</v>
      </c>
      <c r="K20" s="76">
        <v>6100</v>
      </c>
      <c r="L20" s="39" t="s">
        <v>51</v>
      </c>
      <c r="M20" s="39" t="s">
        <v>51</v>
      </c>
      <c r="N20" s="39" t="s">
        <v>51</v>
      </c>
      <c r="O20" s="42"/>
      <c r="P20" s="42"/>
    </row>
    <row r="21" spans="1:16" s="31" customFormat="1" ht="23.25">
      <c r="A21" s="26" t="s">
        <v>21</v>
      </c>
      <c r="B21" s="82">
        <v>1520</v>
      </c>
      <c r="C21" s="43"/>
      <c r="D21" s="43">
        <v>316</v>
      </c>
      <c r="E21" s="43">
        <v>98</v>
      </c>
      <c r="F21" s="43">
        <v>140</v>
      </c>
      <c r="G21" s="82">
        <v>1044</v>
      </c>
      <c r="H21" s="82">
        <f>SUM(D21:G21)</f>
        <v>1598</v>
      </c>
      <c r="I21" s="45">
        <v>100</v>
      </c>
      <c r="J21" s="44" t="s">
        <v>51</v>
      </c>
      <c r="K21" s="44" t="s">
        <v>51</v>
      </c>
      <c r="L21" s="44" t="s">
        <v>51</v>
      </c>
      <c r="M21" s="44" t="s">
        <v>51</v>
      </c>
      <c r="N21" s="44" t="s">
        <v>51</v>
      </c>
      <c r="O21" s="47"/>
      <c r="P21" s="47"/>
    </row>
    <row r="22" spans="1:16" s="17" customFormat="1" ht="23.25">
      <c r="A22" s="22" t="s">
        <v>69</v>
      </c>
      <c r="B22" s="53">
        <v>455</v>
      </c>
      <c r="C22" s="39" t="s">
        <v>51</v>
      </c>
      <c r="D22" s="38">
        <v>28</v>
      </c>
      <c r="E22" s="38">
        <v>98</v>
      </c>
      <c r="F22" s="38">
        <v>140</v>
      </c>
      <c r="G22" s="79">
        <v>204</v>
      </c>
      <c r="H22" s="79">
        <v>470</v>
      </c>
      <c r="I22" s="39" t="s">
        <v>51</v>
      </c>
      <c r="J22" s="39" t="s">
        <v>51</v>
      </c>
      <c r="K22" s="39" t="s">
        <v>51</v>
      </c>
      <c r="L22" s="39" t="s">
        <v>51</v>
      </c>
      <c r="M22" s="39" t="s">
        <v>51</v>
      </c>
      <c r="N22" s="39" t="s">
        <v>51</v>
      </c>
      <c r="O22" s="42"/>
      <c r="P22" s="42"/>
    </row>
    <row r="23" spans="1:16" s="17" customFormat="1" ht="23.25">
      <c r="A23" s="22" t="s">
        <v>70</v>
      </c>
      <c r="B23" s="38">
        <v>875</v>
      </c>
      <c r="C23" s="39" t="s">
        <v>51</v>
      </c>
      <c r="D23" s="38">
        <v>288</v>
      </c>
      <c r="E23" s="39" t="s">
        <v>51</v>
      </c>
      <c r="F23" s="39" t="s">
        <v>51</v>
      </c>
      <c r="G23" s="38">
        <v>650</v>
      </c>
      <c r="H23" s="38">
        <v>938</v>
      </c>
      <c r="I23" s="39" t="s">
        <v>51</v>
      </c>
      <c r="J23" s="39" t="s">
        <v>51</v>
      </c>
      <c r="K23" s="39" t="s">
        <v>51</v>
      </c>
      <c r="L23" s="39" t="s">
        <v>51</v>
      </c>
      <c r="M23" s="39" t="s">
        <v>51</v>
      </c>
      <c r="N23" s="39" t="s">
        <v>51</v>
      </c>
      <c r="O23" s="42"/>
      <c r="P23" s="42"/>
    </row>
    <row r="24" spans="1:16" s="17" customFormat="1" ht="23.25">
      <c r="A24" s="22" t="s">
        <v>71</v>
      </c>
      <c r="B24" s="38">
        <v>190</v>
      </c>
      <c r="C24" s="39" t="s">
        <v>51</v>
      </c>
      <c r="D24" s="39" t="s">
        <v>51</v>
      </c>
      <c r="E24" s="39" t="s">
        <v>51</v>
      </c>
      <c r="F24" s="39" t="s">
        <v>51</v>
      </c>
      <c r="G24" s="38">
        <v>190</v>
      </c>
      <c r="H24" s="38">
        <v>190</v>
      </c>
      <c r="I24" s="39" t="s">
        <v>51</v>
      </c>
      <c r="J24" s="39" t="s">
        <v>51</v>
      </c>
      <c r="K24" s="39" t="s">
        <v>51</v>
      </c>
      <c r="L24" s="39" t="s">
        <v>51</v>
      </c>
      <c r="M24" s="39" t="s">
        <v>51</v>
      </c>
      <c r="N24" s="39" t="s">
        <v>51</v>
      </c>
      <c r="O24" s="42"/>
      <c r="P24" s="42"/>
    </row>
    <row r="25" spans="1:16" s="31" customFormat="1" ht="23.25">
      <c r="A25" s="26" t="s">
        <v>22</v>
      </c>
      <c r="B25" s="43"/>
      <c r="C25" s="43"/>
      <c r="D25" s="43"/>
      <c r="E25" s="43"/>
      <c r="F25" s="43"/>
      <c r="G25" s="43"/>
      <c r="H25" s="43"/>
      <c r="I25" s="45"/>
      <c r="J25" s="55"/>
      <c r="K25" s="43"/>
      <c r="L25" s="43"/>
      <c r="M25" s="43"/>
      <c r="N25" s="43"/>
      <c r="O25" s="47"/>
      <c r="P25" s="47"/>
    </row>
    <row r="26" spans="1:14" ht="46.5">
      <c r="A26" s="29" t="s">
        <v>23</v>
      </c>
      <c r="B26" s="45"/>
      <c r="C26" s="80"/>
      <c r="D26" s="80"/>
      <c r="E26" s="80"/>
      <c r="F26" s="80"/>
      <c r="G26" s="80"/>
      <c r="H26" s="81"/>
      <c r="I26" s="56"/>
      <c r="J26" s="57"/>
      <c r="K26" s="58"/>
      <c r="L26" s="58"/>
      <c r="M26" s="58"/>
      <c r="N26" s="58"/>
    </row>
    <row r="27" spans="1:16" s="17" customFormat="1" ht="23.25">
      <c r="A27" s="15" t="s">
        <v>24</v>
      </c>
      <c r="B27" s="39" t="s">
        <v>51</v>
      </c>
      <c r="C27" s="39" t="s">
        <v>51</v>
      </c>
      <c r="D27" s="39" t="s">
        <v>51</v>
      </c>
      <c r="E27" s="39" t="s">
        <v>51</v>
      </c>
      <c r="F27" s="39" t="s">
        <v>51</v>
      </c>
      <c r="G27" s="39" t="s">
        <v>51</v>
      </c>
      <c r="H27" s="39" t="s">
        <v>51</v>
      </c>
      <c r="I27" s="39" t="s">
        <v>51</v>
      </c>
      <c r="J27" s="39" t="s">
        <v>51</v>
      </c>
      <c r="K27" s="39" t="s">
        <v>51</v>
      </c>
      <c r="L27" s="39" t="s">
        <v>51</v>
      </c>
      <c r="M27" s="39" t="s">
        <v>51</v>
      </c>
      <c r="N27" s="38"/>
      <c r="O27" s="42"/>
      <c r="P27" s="42"/>
    </row>
    <row r="28" spans="1:16" s="17" customFormat="1" ht="23.25">
      <c r="A28" s="15" t="s">
        <v>25</v>
      </c>
      <c r="B28" s="39" t="s">
        <v>51</v>
      </c>
      <c r="C28" s="39" t="s">
        <v>51</v>
      </c>
      <c r="D28" s="39" t="s">
        <v>51</v>
      </c>
      <c r="E28" s="39" t="s">
        <v>51</v>
      </c>
      <c r="F28" s="39" t="s">
        <v>51</v>
      </c>
      <c r="G28" s="39" t="s">
        <v>51</v>
      </c>
      <c r="H28" s="39" t="s">
        <v>51</v>
      </c>
      <c r="I28" s="39" t="s">
        <v>51</v>
      </c>
      <c r="J28" s="39" t="s">
        <v>51</v>
      </c>
      <c r="K28" s="39" t="s">
        <v>51</v>
      </c>
      <c r="L28" s="39" t="s">
        <v>51</v>
      </c>
      <c r="M28" s="39" t="s">
        <v>51</v>
      </c>
      <c r="N28" s="38"/>
      <c r="O28" s="42"/>
      <c r="P28" s="42"/>
    </row>
    <row r="29" spans="1:16" s="17" customFormat="1" ht="23.25">
      <c r="A29" s="15" t="s">
        <v>26</v>
      </c>
      <c r="B29" s="39" t="s">
        <v>51</v>
      </c>
      <c r="C29" s="39" t="s">
        <v>51</v>
      </c>
      <c r="D29" s="39" t="s">
        <v>51</v>
      </c>
      <c r="E29" s="39" t="s">
        <v>51</v>
      </c>
      <c r="F29" s="39" t="s">
        <v>51</v>
      </c>
      <c r="G29" s="39" t="s">
        <v>51</v>
      </c>
      <c r="H29" s="39" t="s">
        <v>51</v>
      </c>
      <c r="I29" s="39" t="s">
        <v>51</v>
      </c>
      <c r="J29" s="39" t="s">
        <v>51</v>
      </c>
      <c r="K29" s="39" t="s">
        <v>51</v>
      </c>
      <c r="L29" s="39" t="s">
        <v>51</v>
      </c>
      <c r="M29" s="39" t="s">
        <v>51</v>
      </c>
      <c r="N29" s="38"/>
      <c r="O29" s="42"/>
      <c r="P29" s="42"/>
    </row>
    <row r="30" spans="1:16" s="17" customFormat="1" ht="23.25">
      <c r="A30" s="15" t="s">
        <v>27</v>
      </c>
      <c r="B30" s="39" t="s">
        <v>51</v>
      </c>
      <c r="C30" s="39" t="s">
        <v>51</v>
      </c>
      <c r="D30" s="39" t="s">
        <v>51</v>
      </c>
      <c r="E30" s="39" t="s">
        <v>51</v>
      </c>
      <c r="F30" s="39" t="s">
        <v>51</v>
      </c>
      <c r="G30" s="39" t="s">
        <v>51</v>
      </c>
      <c r="H30" s="39" t="s">
        <v>51</v>
      </c>
      <c r="I30" s="39" t="s">
        <v>51</v>
      </c>
      <c r="J30" s="39" t="s">
        <v>51</v>
      </c>
      <c r="K30" s="39" t="s">
        <v>51</v>
      </c>
      <c r="L30" s="39" t="s">
        <v>51</v>
      </c>
      <c r="M30" s="39" t="s">
        <v>51</v>
      </c>
      <c r="N30" s="38"/>
      <c r="O30" s="42"/>
      <c r="P30" s="42"/>
    </row>
    <row r="31" spans="1:14" ht="46.5">
      <c r="A31" s="23" t="s">
        <v>28</v>
      </c>
      <c r="B31" s="58"/>
      <c r="C31" s="58"/>
      <c r="D31" s="58"/>
      <c r="E31" s="58"/>
      <c r="F31" s="58"/>
      <c r="G31" s="58"/>
      <c r="H31" s="58"/>
      <c r="I31" s="56"/>
      <c r="J31" s="57"/>
      <c r="K31" s="58"/>
      <c r="L31" s="58"/>
      <c r="M31" s="58"/>
      <c r="N31" s="58"/>
    </row>
    <row r="32" spans="1:16" s="17" customFormat="1" ht="46.5">
      <c r="A32" s="18" t="s">
        <v>29</v>
      </c>
      <c r="B32" s="39" t="s">
        <v>51</v>
      </c>
      <c r="C32" s="39" t="s">
        <v>51</v>
      </c>
      <c r="D32" s="39" t="s">
        <v>51</v>
      </c>
      <c r="E32" s="39" t="s">
        <v>51</v>
      </c>
      <c r="F32" s="39" t="s">
        <v>51</v>
      </c>
      <c r="G32" s="39" t="s">
        <v>51</v>
      </c>
      <c r="H32" s="39" t="s">
        <v>51</v>
      </c>
      <c r="I32" s="39" t="s">
        <v>51</v>
      </c>
      <c r="J32" s="39" t="s">
        <v>51</v>
      </c>
      <c r="K32" s="39" t="s">
        <v>51</v>
      </c>
      <c r="L32" s="39" t="s">
        <v>51</v>
      </c>
      <c r="M32" s="39" t="s">
        <v>51</v>
      </c>
      <c r="N32" s="38"/>
      <c r="O32" s="42"/>
      <c r="P32" s="42"/>
    </row>
    <row r="33" spans="1:16" s="17" customFormat="1" ht="23.25">
      <c r="A33" s="15" t="s">
        <v>30</v>
      </c>
      <c r="B33" s="39" t="s">
        <v>51</v>
      </c>
      <c r="C33" s="39" t="s">
        <v>51</v>
      </c>
      <c r="D33" s="39" t="s">
        <v>51</v>
      </c>
      <c r="E33" s="39" t="s">
        <v>51</v>
      </c>
      <c r="F33" s="39" t="s">
        <v>51</v>
      </c>
      <c r="G33" s="39" t="s">
        <v>51</v>
      </c>
      <c r="H33" s="39" t="s">
        <v>51</v>
      </c>
      <c r="I33" s="39" t="s">
        <v>51</v>
      </c>
      <c r="J33" s="39" t="s">
        <v>51</v>
      </c>
      <c r="K33" s="39" t="s">
        <v>51</v>
      </c>
      <c r="L33" s="39" t="s">
        <v>51</v>
      </c>
      <c r="M33" s="39" t="s">
        <v>51</v>
      </c>
      <c r="N33" s="38"/>
      <c r="O33" s="42"/>
      <c r="P33" s="42"/>
    </row>
    <row r="34" spans="1:16" s="17" customFormat="1" ht="23.25">
      <c r="A34" s="15" t="s">
        <v>47</v>
      </c>
      <c r="B34" s="39" t="s">
        <v>51</v>
      </c>
      <c r="C34" s="39" t="s">
        <v>51</v>
      </c>
      <c r="D34" s="39" t="s">
        <v>51</v>
      </c>
      <c r="E34" s="39" t="s">
        <v>51</v>
      </c>
      <c r="F34" s="39" t="s">
        <v>51</v>
      </c>
      <c r="G34" s="39" t="s">
        <v>51</v>
      </c>
      <c r="H34" s="39" t="s">
        <v>51</v>
      </c>
      <c r="I34" s="39" t="s">
        <v>51</v>
      </c>
      <c r="J34" s="39" t="s">
        <v>51</v>
      </c>
      <c r="K34" s="39" t="s">
        <v>51</v>
      </c>
      <c r="L34" s="39" t="s">
        <v>51</v>
      </c>
      <c r="M34" s="39" t="s">
        <v>51</v>
      </c>
      <c r="N34" s="38"/>
      <c r="O34" s="42"/>
      <c r="P34" s="42"/>
    </row>
    <row r="35" spans="1:16" s="17" customFormat="1" ht="23.25">
      <c r="A35" s="15" t="s">
        <v>48</v>
      </c>
      <c r="B35" s="39" t="s">
        <v>51</v>
      </c>
      <c r="C35" s="39" t="s">
        <v>51</v>
      </c>
      <c r="D35" s="39" t="s">
        <v>51</v>
      </c>
      <c r="E35" s="39" t="s">
        <v>51</v>
      </c>
      <c r="F35" s="39" t="s">
        <v>51</v>
      </c>
      <c r="G35" s="39" t="s">
        <v>51</v>
      </c>
      <c r="H35" s="39" t="s">
        <v>51</v>
      </c>
      <c r="I35" s="39" t="s">
        <v>51</v>
      </c>
      <c r="J35" s="39" t="s">
        <v>51</v>
      </c>
      <c r="K35" s="39" t="s">
        <v>51</v>
      </c>
      <c r="L35" s="39" t="s">
        <v>51</v>
      </c>
      <c r="M35" s="39" t="s">
        <v>51</v>
      </c>
      <c r="N35" s="38"/>
      <c r="O35" s="42"/>
      <c r="P35" s="42"/>
    </row>
    <row r="36" spans="1:16" s="17" customFormat="1" ht="23.25">
      <c r="A36" s="18" t="s">
        <v>49</v>
      </c>
      <c r="B36" s="39" t="s">
        <v>51</v>
      </c>
      <c r="C36" s="39" t="s">
        <v>51</v>
      </c>
      <c r="D36" s="39" t="s">
        <v>51</v>
      </c>
      <c r="E36" s="39" t="s">
        <v>51</v>
      </c>
      <c r="F36" s="39" t="s">
        <v>51</v>
      </c>
      <c r="G36" s="39" t="s">
        <v>51</v>
      </c>
      <c r="H36" s="39" t="s">
        <v>51</v>
      </c>
      <c r="I36" s="39" t="s">
        <v>51</v>
      </c>
      <c r="J36" s="39" t="s">
        <v>51</v>
      </c>
      <c r="K36" s="39" t="s">
        <v>51</v>
      </c>
      <c r="L36" s="39" t="s">
        <v>51</v>
      </c>
      <c r="M36" s="39" t="s">
        <v>51</v>
      </c>
      <c r="N36" s="38"/>
      <c r="O36" s="42"/>
      <c r="P36" s="42"/>
    </row>
    <row r="37" spans="1:14" ht="23.25">
      <c r="A37" s="25" t="s">
        <v>31</v>
      </c>
      <c r="B37" s="59">
        <v>35000</v>
      </c>
      <c r="C37" s="59">
        <v>4485</v>
      </c>
      <c r="D37" s="58">
        <v>148</v>
      </c>
      <c r="E37" s="58">
        <v>500</v>
      </c>
      <c r="F37" s="58">
        <v>432</v>
      </c>
      <c r="G37" s="58">
        <v>78</v>
      </c>
      <c r="H37" s="59">
        <v>5643</v>
      </c>
      <c r="I37" s="56">
        <v>16.13</v>
      </c>
      <c r="J37" s="60">
        <v>89300</v>
      </c>
      <c r="K37" s="86">
        <v>56273.62</v>
      </c>
      <c r="L37" s="86">
        <v>2507.09</v>
      </c>
      <c r="M37" s="86">
        <v>58780.71</v>
      </c>
      <c r="N37" s="58">
        <v>65.83</v>
      </c>
    </row>
    <row r="38" spans="1:16" s="17" customFormat="1" ht="23.25">
      <c r="A38" s="24" t="s">
        <v>32</v>
      </c>
      <c r="B38" s="68" t="s">
        <v>51</v>
      </c>
      <c r="C38" s="83">
        <v>1955</v>
      </c>
      <c r="D38" s="84">
        <v>125</v>
      </c>
      <c r="E38" s="84">
        <v>376</v>
      </c>
      <c r="F38" s="84">
        <v>289</v>
      </c>
      <c r="G38" s="84">
        <v>51</v>
      </c>
      <c r="H38" s="83">
        <v>2796</v>
      </c>
      <c r="I38" s="85"/>
      <c r="J38" s="52"/>
      <c r="K38" s="54">
        <v>28790</v>
      </c>
      <c r="L38" s="54">
        <v>1780</v>
      </c>
      <c r="M38" s="49">
        <f>SUM(K38:L38)</f>
        <v>30570</v>
      </c>
      <c r="N38" s="68" t="s">
        <v>51</v>
      </c>
      <c r="O38" s="42"/>
      <c r="P38" s="42"/>
    </row>
    <row r="39" spans="1:16" s="17" customFormat="1" ht="23.25">
      <c r="A39" s="24" t="s">
        <v>33</v>
      </c>
      <c r="B39" s="68" t="s">
        <v>51</v>
      </c>
      <c r="C39" s="78">
        <v>730</v>
      </c>
      <c r="D39" s="68" t="s">
        <v>51</v>
      </c>
      <c r="E39" s="68">
        <v>12</v>
      </c>
      <c r="F39" s="68">
        <v>5</v>
      </c>
      <c r="G39" s="68" t="s">
        <v>51</v>
      </c>
      <c r="H39" s="78">
        <v>747</v>
      </c>
      <c r="I39" s="68" t="s">
        <v>51</v>
      </c>
      <c r="J39" s="68" t="s">
        <v>51</v>
      </c>
      <c r="K39" s="68" t="s">
        <v>51</v>
      </c>
      <c r="L39" s="68" t="s">
        <v>51</v>
      </c>
      <c r="M39" s="68" t="s">
        <v>51</v>
      </c>
      <c r="N39" s="68" t="s">
        <v>51</v>
      </c>
      <c r="O39" s="42"/>
      <c r="P39" s="42"/>
    </row>
    <row r="40" spans="1:16" s="17" customFormat="1" ht="23.25">
      <c r="A40" s="24" t="s">
        <v>34</v>
      </c>
      <c r="B40" s="68" t="s">
        <v>51</v>
      </c>
      <c r="C40" s="78">
        <v>1800</v>
      </c>
      <c r="D40" s="68">
        <v>23</v>
      </c>
      <c r="E40" s="68">
        <v>112</v>
      </c>
      <c r="F40" s="68">
        <v>138</v>
      </c>
      <c r="G40" s="68">
        <v>27</v>
      </c>
      <c r="H40" s="78">
        <v>2100</v>
      </c>
      <c r="I40" s="68" t="s">
        <v>51</v>
      </c>
      <c r="J40" s="68" t="s">
        <v>51</v>
      </c>
      <c r="K40" s="68" t="s">
        <v>51</v>
      </c>
      <c r="L40" s="68" t="s">
        <v>51</v>
      </c>
      <c r="M40" s="68" t="s">
        <v>51</v>
      </c>
      <c r="N40" s="68" t="s">
        <v>51</v>
      </c>
      <c r="O40" s="42"/>
      <c r="P40" s="42"/>
    </row>
    <row r="41" spans="1:16" s="17" customFormat="1" ht="23.25">
      <c r="A41" s="16" t="s">
        <v>67</v>
      </c>
      <c r="B41" s="68" t="s">
        <v>51</v>
      </c>
      <c r="C41" s="78">
        <v>1800</v>
      </c>
      <c r="D41" s="68">
        <v>23</v>
      </c>
      <c r="E41" s="68">
        <v>112</v>
      </c>
      <c r="F41" s="68">
        <v>138</v>
      </c>
      <c r="G41" s="68">
        <v>27</v>
      </c>
      <c r="H41" s="78">
        <v>2100</v>
      </c>
      <c r="I41" s="68" t="s">
        <v>51</v>
      </c>
      <c r="J41" s="68" t="s">
        <v>51</v>
      </c>
      <c r="K41" s="68" t="s">
        <v>51</v>
      </c>
      <c r="L41" s="68" t="s">
        <v>51</v>
      </c>
      <c r="M41" s="68" t="s">
        <v>51</v>
      </c>
      <c r="N41" s="68" t="s">
        <v>51</v>
      </c>
      <c r="O41" s="42"/>
      <c r="P41" s="42"/>
    </row>
    <row r="42" spans="1:16" s="31" customFormat="1" ht="23.25">
      <c r="A42" s="27" t="s">
        <v>35</v>
      </c>
      <c r="B42" s="69">
        <v>3000</v>
      </c>
      <c r="C42" s="69">
        <v>1810</v>
      </c>
      <c r="D42" s="69">
        <v>450</v>
      </c>
      <c r="E42" s="69">
        <v>1748</v>
      </c>
      <c r="F42" s="69">
        <v>2119</v>
      </c>
      <c r="G42" s="69">
        <v>1486</v>
      </c>
      <c r="H42" s="69">
        <v>7613</v>
      </c>
      <c r="I42" s="70">
        <v>100</v>
      </c>
      <c r="J42" s="71">
        <v>362340</v>
      </c>
      <c r="K42" s="69">
        <v>9100</v>
      </c>
      <c r="L42" s="69">
        <v>50360</v>
      </c>
      <c r="M42" s="69">
        <v>59460</v>
      </c>
      <c r="N42" s="43">
        <v>16.41</v>
      </c>
      <c r="O42" s="87"/>
      <c r="P42" s="87"/>
    </row>
    <row r="43" spans="1:14" ht="23.25">
      <c r="A43" s="21" t="s">
        <v>55</v>
      </c>
      <c r="B43" s="68" t="s">
        <v>51</v>
      </c>
      <c r="C43" s="72">
        <v>324</v>
      </c>
      <c r="D43" s="72">
        <v>23</v>
      </c>
      <c r="E43" s="72">
        <v>199</v>
      </c>
      <c r="F43" s="72">
        <v>258</v>
      </c>
      <c r="G43" s="72">
        <v>142</v>
      </c>
      <c r="H43" s="72">
        <f>SUM(D43:G43)</f>
        <v>622</v>
      </c>
      <c r="I43" s="68" t="s">
        <v>51</v>
      </c>
      <c r="J43" s="68" t="s">
        <v>51</v>
      </c>
      <c r="K43" s="68" t="s">
        <v>51</v>
      </c>
      <c r="L43" s="68" t="s">
        <v>51</v>
      </c>
      <c r="M43" s="68" t="s">
        <v>51</v>
      </c>
      <c r="N43" s="68" t="s">
        <v>51</v>
      </c>
    </row>
    <row r="44" spans="1:14" ht="23.25">
      <c r="A44" s="21" t="s">
        <v>56</v>
      </c>
      <c r="B44" s="68" t="s">
        <v>51</v>
      </c>
      <c r="C44" s="72">
        <v>411</v>
      </c>
      <c r="D44" s="72">
        <v>30</v>
      </c>
      <c r="E44" s="72">
        <v>371</v>
      </c>
      <c r="F44" s="72">
        <v>355</v>
      </c>
      <c r="G44" s="72">
        <v>48</v>
      </c>
      <c r="H44" s="72">
        <f>SUM(D44:G44)</f>
        <v>804</v>
      </c>
      <c r="I44" s="68" t="s">
        <v>51</v>
      </c>
      <c r="J44" s="73">
        <v>26100</v>
      </c>
      <c r="K44" s="72">
        <v>9100</v>
      </c>
      <c r="L44" s="72">
        <v>3100</v>
      </c>
      <c r="M44" s="72">
        <f>SUM(K44:L44)</f>
        <v>12200</v>
      </c>
      <c r="N44" s="63"/>
    </row>
    <row r="45" spans="1:14" ht="23.25">
      <c r="A45" s="21" t="s">
        <v>57</v>
      </c>
      <c r="B45" s="68" t="s">
        <v>51</v>
      </c>
      <c r="C45" s="61">
        <v>454</v>
      </c>
      <c r="D45" s="68" t="s">
        <v>51</v>
      </c>
      <c r="E45" s="61">
        <v>49</v>
      </c>
      <c r="F45" s="61">
        <v>46</v>
      </c>
      <c r="G45" s="68" t="s">
        <v>51</v>
      </c>
      <c r="H45" s="61">
        <f>SUM(E45:G45)</f>
        <v>95</v>
      </c>
      <c r="I45" s="68" t="s">
        <v>51</v>
      </c>
      <c r="J45" s="62">
        <v>30000</v>
      </c>
      <c r="K45" s="68" t="s">
        <v>51</v>
      </c>
      <c r="L45" s="68" t="s">
        <v>51</v>
      </c>
      <c r="M45" s="68" t="s">
        <v>51</v>
      </c>
      <c r="N45" s="68" t="s">
        <v>51</v>
      </c>
    </row>
    <row r="46" spans="1:14" ht="23.25">
      <c r="A46" s="21" t="s">
        <v>58</v>
      </c>
      <c r="B46" s="68" t="s">
        <v>51</v>
      </c>
      <c r="C46" s="68" t="s">
        <v>51</v>
      </c>
      <c r="D46" s="61">
        <v>357</v>
      </c>
      <c r="E46" s="61">
        <v>821</v>
      </c>
      <c r="F46" s="61">
        <v>830</v>
      </c>
      <c r="G46" s="61">
        <v>970</v>
      </c>
      <c r="H46" s="61">
        <f>SUM(D46:G46)</f>
        <v>2978</v>
      </c>
      <c r="I46" s="68" t="s">
        <v>51</v>
      </c>
      <c r="J46" s="62">
        <v>294240</v>
      </c>
      <c r="K46" s="68" t="s">
        <v>51</v>
      </c>
      <c r="L46" s="61">
        <v>35260</v>
      </c>
      <c r="M46" s="61">
        <f>SUM(K46:L46)</f>
        <v>35260</v>
      </c>
      <c r="N46" s="63"/>
    </row>
    <row r="47" spans="1:14" ht="23.25">
      <c r="A47" s="21" t="s">
        <v>59</v>
      </c>
      <c r="B47" s="68" t="s">
        <v>51</v>
      </c>
      <c r="C47" s="61">
        <v>381</v>
      </c>
      <c r="D47" s="61">
        <v>40</v>
      </c>
      <c r="E47" s="61">
        <v>199</v>
      </c>
      <c r="F47" s="61">
        <v>349</v>
      </c>
      <c r="G47" s="61">
        <v>142</v>
      </c>
      <c r="H47" s="61">
        <f>SUM(D47:G47)</f>
        <v>730</v>
      </c>
      <c r="I47" s="68" t="s">
        <v>51</v>
      </c>
      <c r="J47" s="68" t="s">
        <v>51</v>
      </c>
      <c r="K47" s="68" t="s">
        <v>51</v>
      </c>
      <c r="L47" s="68" t="s">
        <v>51</v>
      </c>
      <c r="M47" s="68" t="s">
        <v>51</v>
      </c>
      <c r="N47" s="68" t="s">
        <v>51</v>
      </c>
    </row>
    <row r="48" spans="1:14" ht="22.5" customHeight="1">
      <c r="A48" s="21" t="s">
        <v>60</v>
      </c>
      <c r="B48" s="68" t="s">
        <v>51</v>
      </c>
      <c r="C48" s="68" t="s">
        <v>51</v>
      </c>
      <c r="D48" s="68" t="s">
        <v>51</v>
      </c>
      <c r="E48" s="61">
        <v>73</v>
      </c>
      <c r="F48" s="61">
        <v>183</v>
      </c>
      <c r="G48" s="61">
        <v>103</v>
      </c>
      <c r="H48" s="61">
        <f>SUM(E48:G48)</f>
        <v>359</v>
      </c>
      <c r="I48" s="68" t="s">
        <v>51</v>
      </c>
      <c r="J48" s="68" t="s">
        <v>51</v>
      </c>
      <c r="K48" s="68" t="s">
        <v>51</v>
      </c>
      <c r="L48" s="68" t="s">
        <v>51</v>
      </c>
      <c r="M48" s="68" t="s">
        <v>51</v>
      </c>
      <c r="N48" s="68" t="s">
        <v>51</v>
      </c>
    </row>
    <row r="49" spans="1:14" ht="25.5" customHeight="1">
      <c r="A49" s="21" t="s">
        <v>61</v>
      </c>
      <c r="B49" s="68" t="s">
        <v>51</v>
      </c>
      <c r="C49" s="63">
        <v>240</v>
      </c>
      <c r="D49" s="68" t="s">
        <v>51</v>
      </c>
      <c r="E49" s="63">
        <v>36</v>
      </c>
      <c r="F49" s="63">
        <v>98</v>
      </c>
      <c r="G49" s="63">
        <v>81</v>
      </c>
      <c r="H49" s="63">
        <f>SUM(E49:G49)</f>
        <v>215</v>
      </c>
      <c r="I49" s="68" t="s">
        <v>51</v>
      </c>
      <c r="J49" s="68" t="s">
        <v>51</v>
      </c>
      <c r="K49" s="68" t="s">
        <v>51</v>
      </c>
      <c r="L49" s="68" t="s">
        <v>51</v>
      </c>
      <c r="M49" s="68" t="s">
        <v>51</v>
      </c>
      <c r="N49" s="68" t="s">
        <v>51</v>
      </c>
    </row>
    <row r="50" spans="1:14" ht="25.5" customHeight="1">
      <c r="A50" s="21" t="s">
        <v>79</v>
      </c>
      <c r="B50" s="38" t="s">
        <v>80</v>
      </c>
      <c r="C50" s="68" t="s">
        <v>51</v>
      </c>
      <c r="D50" s="68" t="s">
        <v>51</v>
      </c>
      <c r="E50" s="63">
        <v>145</v>
      </c>
      <c r="F50" s="63">
        <v>15</v>
      </c>
      <c r="G50" s="63"/>
      <c r="H50" s="63">
        <v>160</v>
      </c>
      <c r="I50" s="68" t="s">
        <v>51</v>
      </c>
      <c r="J50" s="77">
        <v>12000</v>
      </c>
      <c r="K50" s="68" t="s">
        <v>51</v>
      </c>
      <c r="L50" s="78">
        <v>12000</v>
      </c>
      <c r="M50" s="78">
        <v>12000</v>
      </c>
      <c r="N50" s="68" t="s">
        <v>51</v>
      </c>
    </row>
    <row r="51" spans="1:16" s="31" customFormat="1" ht="25.5" customHeight="1">
      <c r="A51" s="30" t="s">
        <v>63</v>
      </c>
      <c r="B51" s="43">
        <v>234</v>
      </c>
      <c r="C51" s="43"/>
      <c r="D51" s="43"/>
      <c r="E51" s="43">
        <v>10</v>
      </c>
      <c r="F51" s="43">
        <v>12</v>
      </c>
      <c r="G51" s="43">
        <v>2</v>
      </c>
      <c r="H51" s="43">
        <v>24</v>
      </c>
      <c r="I51" s="45">
        <v>10.26</v>
      </c>
      <c r="J51" s="46">
        <v>210600</v>
      </c>
      <c r="K51" s="51">
        <v>5200</v>
      </c>
      <c r="L51" s="51"/>
      <c r="M51" s="43"/>
      <c r="N51" s="43">
        <v>2.47</v>
      </c>
      <c r="O51" s="87"/>
      <c r="P51" s="87"/>
    </row>
    <row r="52" spans="1:14" ht="25.5" customHeight="1">
      <c r="A52" s="21" t="s">
        <v>81</v>
      </c>
      <c r="B52" s="68" t="s">
        <v>51</v>
      </c>
      <c r="C52" s="68" t="s">
        <v>51</v>
      </c>
      <c r="D52" s="68" t="s">
        <v>51</v>
      </c>
      <c r="E52" s="63">
        <v>10</v>
      </c>
      <c r="F52" s="63">
        <v>12</v>
      </c>
      <c r="G52" s="63">
        <v>2</v>
      </c>
      <c r="H52" s="63">
        <v>24</v>
      </c>
      <c r="I52" s="64"/>
      <c r="J52" s="66"/>
      <c r="K52" s="65">
        <v>5200</v>
      </c>
      <c r="L52" s="67" t="s">
        <v>51</v>
      </c>
      <c r="M52" s="65">
        <f>SUM(K52:L52)</f>
        <v>5200</v>
      </c>
      <c r="N52" s="63"/>
    </row>
    <row r="53" spans="1:14" ht="25.5" customHeight="1">
      <c r="A53" s="21" t="s">
        <v>64</v>
      </c>
      <c r="B53" s="68" t="s">
        <v>51</v>
      </c>
      <c r="C53" s="68" t="s">
        <v>51</v>
      </c>
      <c r="D53" s="68" t="s">
        <v>51</v>
      </c>
      <c r="E53" s="68" t="s">
        <v>51</v>
      </c>
      <c r="F53" s="68" t="s">
        <v>51</v>
      </c>
      <c r="G53" s="68" t="s">
        <v>51</v>
      </c>
      <c r="H53" s="68" t="s">
        <v>51</v>
      </c>
      <c r="I53" s="68" t="s">
        <v>51</v>
      </c>
      <c r="J53" s="68" t="s">
        <v>51</v>
      </c>
      <c r="K53" s="68" t="s">
        <v>51</v>
      </c>
      <c r="L53" s="68" t="s">
        <v>51</v>
      </c>
      <c r="M53" s="68" t="s">
        <v>51</v>
      </c>
      <c r="N53" s="68" t="s">
        <v>51</v>
      </c>
    </row>
    <row r="54" spans="1:14" ht="23.25">
      <c r="A54" s="9" t="s">
        <v>36</v>
      </c>
      <c r="B54" s="58"/>
      <c r="C54" s="58"/>
      <c r="D54" s="58"/>
      <c r="E54" s="58"/>
      <c r="F54" s="58"/>
      <c r="G54" s="68" t="s">
        <v>51</v>
      </c>
      <c r="H54" s="58"/>
      <c r="I54" s="56"/>
      <c r="J54" s="57"/>
      <c r="K54" s="58"/>
      <c r="L54" s="58"/>
      <c r="M54" s="58"/>
      <c r="N54" s="58"/>
    </row>
    <row r="55" spans="1:16" s="17" customFormat="1" ht="23.25">
      <c r="A55" s="16" t="s">
        <v>37</v>
      </c>
      <c r="B55" s="54" t="s">
        <v>82</v>
      </c>
      <c r="C55" s="38" t="s">
        <v>83</v>
      </c>
      <c r="D55" s="68">
        <v>5</v>
      </c>
      <c r="E55" s="68">
        <v>388</v>
      </c>
      <c r="F55" s="68">
        <v>45</v>
      </c>
      <c r="G55" s="68" t="s">
        <v>51</v>
      </c>
      <c r="H55" s="38">
        <v>438</v>
      </c>
      <c r="I55" s="68" t="s">
        <v>51</v>
      </c>
      <c r="J55" s="68" t="s">
        <v>51</v>
      </c>
      <c r="K55" s="68" t="s">
        <v>51</v>
      </c>
      <c r="L55" s="68" t="s">
        <v>51</v>
      </c>
      <c r="M55" s="68" t="s">
        <v>51</v>
      </c>
      <c r="N55" s="38">
        <v>100</v>
      </c>
      <c r="O55" s="42"/>
      <c r="P55" s="42"/>
    </row>
    <row r="56" spans="1:16" s="17" customFormat="1" ht="23.25">
      <c r="A56" s="16" t="s">
        <v>38</v>
      </c>
      <c r="B56" s="54" t="s">
        <v>82</v>
      </c>
      <c r="C56" s="68" t="s">
        <v>51</v>
      </c>
      <c r="D56" s="68" t="s">
        <v>51</v>
      </c>
      <c r="E56" s="68" t="s">
        <v>51</v>
      </c>
      <c r="F56" s="68" t="s">
        <v>51</v>
      </c>
      <c r="G56" s="68" t="s">
        <v>51</v>
      </c>
      <c r="H56" s="68" t="s">
        <v>51</v>
      </c>
      <c r="I56" s="68" t="s">
        <v>51</v>
      </c>
      <c r="J56" s="52">
        <v>166270</v>
      </c>
      <c r="K56" s="53">
        <v>166179</v>
      </c>
      <c r="L56" s="68" t="s">
        <v>51</v>
      </c>
      <c r="M56" s="54">
        <v>166179</v>
      </c>
      <c r="N56" s="38">
        <v>99.95</v>
      </c>
      <c r="O56" s="42"/>
      <c r="P56" s="42"/>
    </row>
    <row r="57" spans="1:16" s="17" customFormat="1" ht="23.25">
      <c r="A57" s="16" t="s">
        <v>39</v>
      </c>
      <c r="B57" s="38">
        <v>730</v>
      </c>
      <c r="C57" s="38">
        <v>790</v>
      </c>
      <c r="D57" s="68" t="s">
        <v>51</v>
      </c>
      <c r="E57" s="38">
        <v>394</v>
      </c>
      <c r="F57" s="38">
        <v>135</v>
      </c>
      <c r="G57" s="68" t="s">
        <v>51</v>
      </c>
      <c r="H57" s="54">
        <v>1319</v>
      </c>
      <c r="I57" s="40">
        <v>100</v>
      </c>
      <c r="J57" s="52">
        <v>163968</v>
      </c>
      <c r="K57" s="54">
        <v>17400</v>
      </c>
      <c r="L57" s="54">
        <v>104741</v>
      </c>
      <c r="M57" s="54">
        <v>122141</v>
      </c>
      <c r="N57" s="38">
        <v>74.49</v>
      </c>
      <c r="O57" s="42"/>
      <c r="P57" s="42"/>
    </row>
    <row r="58" spans="1:16" s="17" customFormat="1" ht="23.25">
      <c r="A58" s="16" t="s">
        <v>72</v>
      </c>
      <c r="B58" s="68">
        <v>30</v>
      </c>
      <c r="C58" s="38">
        <v>30</v>
      </c>
      <c r="D58" s="68" t="s">
        <v>51</v>
      </c>
      <c r="E58" s="68" t="s">
        <v>51</v>
      </c>
      <c r="F58" s="68" t="s">
        <v>51</v>
      </c>
      <c r="G58" s="68" t="s">
        <v>51</v>
      </c>
      <c r="H58" s="68" t="s">
        <v>51</v>
      </c>
      <c r="I58" s="68" t="s">
        <v>51</v>
      </c>
      <c r="J58" s="68" t="s">
        <v>51</v>
      </c>
      <c r="K58" s="54">
        <v>8700</v>
      </c>
      <c r="L58" s="68" t="s">
        <v>51</v>
      </c>
      <c r="M58" s="68" t="s">
        <v>51</v>
      </c>
      <c r="N58" s="68" t="s">
        <v>51</v>
      </c>
      <c r="O58" s="42"/>
      <c r="P58" s="42"/>
    </row>
    <row r="59" spans="1:16" s="17" customFormat="1" ht="23.25">
      <c r="A59" s="16" t="s">
        <v>73</v>
      </c>
      <c r="B59" s="68">
        <v>30</v>
      </c>
      <c r="C59" s="38">
        <v>30</v>
      </c>
      <c r="D59" s="68" t="s">
        <v>51</v>
      </c>
      <c r="E59" s="68" t="s">
        <v>51</v>
      </c>
      <c r="F59" s="68" t="s">
        <v>51</v>
      </c>
      <c r="G59" s="68" t="s">
        <v>51</v>
      </c>
      <c r="H59" s="68" t="s">
        <v>51</v>
      </c>
      <c r="I59" s="68" t="s">
        <v>51</v>
      </c>
      <c r="J59" s="68" t="s">
        <v>51</v>
      </c>
      <c r="K59" s="54">
        <v>8700</v>
      </c>
      <c r="L59" s="68" t="s">
        <v>51</v>
      </c>
      <c r="M59" s="68" t="s">
        <v>51</v>
      </c>
      <c r="N59" s="68" t="s">
        <v>51</v>
      </c>
      <c r="O59" s="42"/>
      <c r="P59" s="42"/>
    </row>
    <row r="60" spans="1:16" s="17" customFormat="1" ht="23.25">
      <c r="A60" s="16" t="s">
        <v>74</v>
      </c>
      <c r="B60" s="68">
        <v>730</v>
      </c>
      <c r="C60" s="38">
        <v>730</v>
      </c>
      <c r="D60" s="68" t="s">
        <v>51</v>
      </c>
      <c r="E60" s="68" t="s">
        <v>51</v>
      </c>
      <c r="F60" s="68" t="s">
        <v>51</v>
      </c>
      <c r="G60" s="68" t="s">
        <v>51</v>
      </c>
      <c r="H60" s="68" t="s">
        <v>51</v>
      </c>
      <c r="I60" s="68" t="s">
        <v>51</v>
      </c>
      <c r="J60" s="68" t="s">
        <v>51</v>
      </c>
      <c r="K60" s="68" t="s">
        <v>51</v>
      </c>
      <c r="L60" s="54">
        <v>4741</v>
      </c>
      <c r="M60" s="54">
        <v>4741</v>
      </c>
      <c r="N60" s="38"/>
      <c r="O60" s="42"/>
      <c r="P60" s="42"/>
    </row>
    <row r="61" spans="1:14" ht="46.5">
      <c r="A61" s="20" t="s">
        <v>75</v>
      </c>
      <c r="B61" s="68">
        <v>160</v>
      </c>
      <c r="C61" s="68" t="s">
        <v>51</v>
      </c>
      <c r="D61" s="68" t="s">
        <v>51</v>
      </c>
      <c r="E61" s="63">
        <v>139</v>
      </c>
      <c r="F61" s="63">
        <v>21</v>
      </c>
      <c r="G61" s="68" t="s">
        <v>51</v>
      </c>
      <c r="H61" s="63">
        <f>SUM(C61:G61)</f>
        <v>160</v>
      </c>
      <c r="I61" s="68" t="s">
        <v>51</v>
      </c>
      <c r="J61" s="68" t="s">
        <v>51</v>
      </c>
      <c r="K61" s="68" t="s">
        <v>51</v>
      </c>
      <c r="L61" s="65">
        <v>46400</v>
      </c>
      <c r="M61" s="65">
        <f>SUM(L61)</f>
        <v>46400</v>
      </c>
      <c r="N61" s="63"/>
    </row>
    <row r="62" spans="1:14" ht="46.5">
      <c r="A62" s="20" t="s">
        <v>76</v>
      </c>
      <c r="B62" s="68">
        <v>170</v>
      </c>
      <c r="C62" s="68" t="s">
        <v>51</v>
      </c>
      <c r="D62" s="68" t="s">
        <v>51</v>
      </c>
      <c r="E62" s="63">
        <v>148</v>
      </c>
      <c r="F62" s="63">
        <v>22</v>
      </c>
      <c r="G62" s="68" t="s">
        <v>51</v>
      </c>
      <c r="H62" s="63">
        <v>170</v>
      </c>
      <c r="I62" s="68" t="s">
        <v>51</v>
      </c>
      <c r="J62" s="68" t="s">
        <v>51</v>
      </c>
      <c r="K62" s="68" t="s">
        <v>51</v>
      </c>
      <c r="L62" s="65">
        <v>48800</v>
      </c>
      <c r="M62" s="65">
        <f>SUM(L62)</f>
        <v>48800</v>
      </c>
      <c r="N62" s="63"/>
    </row>
    <row r="63" spans="1:14" ht="23.25">
      <c r="A63" s="20" t="s">
        <v>77</v>
      </c>
      <c r="B63" s="68">
        <v>199</v>
      </c>
      <c r="C63" s="68" t="s">
        <v>51</v>
      </c>
      <c r="D63" s="68" t="s">
        <v>51</v>
      </c>
      <c r="E63" s="63">
        <v>107</v>
      </c>
      <c r="F63" s="63">
        <v>92</v>
      </c>
      <c r="G63" s="68"/>
      <c r="H63" s="63">
        <v>199</v>
      </c>
      <c r="I63" s="68" t="s">
        <v>51</v>
      </c>
      <c r="J63" s="68" t="s">
        <v>51</v>
      </c>
      <c r="K63" s="68" t="s">
        <v>51</v>
      </c>
      <c r="L63" s="65">
        <v>4800</v>
      </c>
      <c r="M63" s="65">
        <v>4800</v>
      </c>
      <c r="N63" s="63"/>
    </row>
    <row r="64" spans="1:16" s="31" customFormat="1" ht="23.25">
      <c r="A64" s="27" t="s">
        <v>40</v>
      </c>
      <c r="B64" s="43">
        <v>730</v>
      </c>
      <c r="C64" s="74" t="s">
        <v>51</v>
      </c>
      <c r="D64" s="43">
        <v>8</v>
      </c>
      <c r="E64" s="43">
        <v>646</v>
      </c>
      <c r="F64" s="43">
        <v>76</v>
      </c>
      <c r="G64" s="74" t="s">
        <v>51</v>
      </c>
      <c r="H64" s="43">
        <v>730</v>
      </c>
      <c r="I64" s="45">
        <v>100</v>
      </c>
      <c r="J64" s="50">
        <v>662778</v>
      </c>
      <c r="K64" s="88">
        <v>587022.02</v>
      </c>
      <c r="L64" s="88">
        <v>28068.41</v>
      </c>
      <c r="M64" s="88">
        <v>615090.43</v>
      </c>
      <c r="N64" s="74">
        <v>92.81</v>
      </c>
      <c r="O64" s="47"/>
      <c r="P64" s="47"/>
    </row>
    <row r="65" spans="1:16" s="17" customFormat="1" ht="23.25">
      <c r="A65" s="16" t="s">
        <v>41</v>
      </c>
      <c r="B65" s="38">
        <v>32</v>
      </c>
      <c r="C65" s="68" t="s">
        <v>51</v>
      </c>
      <c r="D65" s="38">
        <v>3</v>
      </c>
      <c r="E65" s="38">
        <v>18</v>
      </c>
      <c r="F65" s="38">
        <v>11</v>
      </c>
      <c r="G65" s="68" t="s">
        <v>51</v>
      </c>
      <c r="H65" s="38">
        <f>SUM(D65:G65)</f>
        <v>32</v>
      </c>
      <c r="I65" s="68" t="s">
        <v>51</v>
      </c>
      <c r="J65" s="68" t="s">
        <v>51</v>
      </c>
      <c r="K65" s="68" t="s">
        <v>51</v>
      </c>
      <c r="L65" s="68" t="s">
        <v>51</v>
      </c>
      <c r="M65" s="68" t="s">
        <v>51</v>
      </c>
      <c r="N65" s="68" t="s">
        <v>51</v>
      </c>
      <c r="O65" s="42"/>
      <c r="P65" s="42"/>
    </row>
    <row r="66" spans="1:16" s="17" customFormat="1" ht="23.25">
      <c r="A66" s="16" t="s">
        <v>42</v>
      </c>
      <c r="B66" s="38">
        <v>299</v>
      </c>
      <c r="C66" s="68" t="s">
        <v>51</v>
      </c>
      <c r="D66" s="38">
        <v>5</v>
      </c>
      <c r="E66" s="38">
        <v>268</v>
      </c>
      <c r="F66" s="38">
        <v>26</v>
      </c>
      <c r="G66" s="68" t="s">
        <v>51</v>
      </c>
      <c r="H66" s="38">
        <f>SUM(D66:G66)</f>
        <v>299</v>
      </c>
      <c r="I66" s="68" t="s">
        <v>51</v>
      </c>
      <c r="J66" s="68" t="s">
        <v>51</v>
      </c>
      <c r="K66" s="68" t="s">
        <v>51</v>
      </c>
      <c r="L66" s="68" t="s">
        <v>51</v>
      </c>
      <c r="M66" s="68" t="s">
        <v>51</v>
      </c>
      <c r="N66" s="68" t="s">
        <v>51</v>
      </c>
      <c r="O66" s="42"/>
      <c r="P66" s="42"/>
    </row>
    <row r="67" spans="1:16" s="17" customFormat="1" ht="23.25">
      <c r="A67" s="16" t="s">
        <v>43</v>
      </c>
      <c r="B67" s="38">
        <v>399</v>
      </c>
      <c r="C67" s="68" t="s">
        <v>51</v>
      </c>
      <c r="D67" s="68" t="s">
        <v>51</v>
      </c>
      <c r="E67" s="38">
        <v>360</v>
      </c>
      <c r="F67" s="68">
        <v>39</v>
      </c>
      <c r="G67" s="68" t="s">
        <v>51</v>
      </c>
      <c r="H67" s="38">
        <f>SUM(E67:G67)</f>
        <v>399</v>
      </c>
      <c r="I67" s="68" t="s">
        <v>51</v>
      </c>
      <c r="J67" s="68" t="s">
        <v>51</v>
      </c>
      <c r="K67" s="68" t="s">
        <v>51</v>
      </c>
      <c r="L67" s="68" t="s">
        <v>51</v>
      </c>
      <c r="M67" s="68" t="s">
        <v>51</v>
      </c>
      <c r="N67" s="68" t="s">
        <v>51</v>
      </c>
      <c r="O67" s="42"/>
      <c r="P67" s="42"/>
    </row>
    <row r="68" spans="1:16" s="31" customFormat="1" ht="23.25">
      <c r="A68" s="27" t="s">
        <v>44</v>
      </c>
      <c r="B68" s="74" t="s">
        <v>51</v>
      </c>
      <c r="C68" s="74" t="s">
        <v>51</v>
      </c>
      <c r="D68" s="43">
        <v>49</v>
      </c>
      <c r="E68" s="43">
        <v>3</v>
      </c>
      <c r="F68" s="43"/>
      <c r="G68" s="74" t="s">
        <v>51</v>
      </c>
      <c r="H68" s="43">
        <v>52</v>
      </c>
      <c r="I68" s="74" t="s">
        <v>51</v>
      </c>
      <c r="J68" s="74" t="s">
        <v>51</v>
      </c>
      <c r="K68" s="74" t="s">
        <v>51</v>
      </c>
      <c r="L68" s="74" t="s">
        <v>51</v>
      </c>
      <c r="M68" s="74" t="s">
        <v>51</v>
      </c>
      <c r="N68" s="74" t="s">
        <v>51</v>
      </c>
      <c r="O68" s="47"/>
      <c r="P68" s="47"/>
    </row>
    <row r="69" spans="1:16" s="17" customFormat="1" ht="23.25">
      <c r="A69" s="16" t="s">
        <v>41</v>
      </c>
      <c r="B69" s="68" t="s">
        <v>51</v>
      </c>
      <c r="C69" s="68" t="s">
        <v>51</v>
      </c>
      <c r="D69" s="68" t="s">
        <v>51</v>
      </c>
      <c r="E69" s="68" t="s">
        <v>51</v>
      </c>
      <c r="F69" s="68" t="s">
        <v>51</v>
      </c>
      <c r="G69" s="68" t="s">
        <v>51</v>
      </c>
      <c r="H69" s="38"/>
      <c r="I69" s="68" t="s">
        <v>51</v>
      </c>
      <c r="J69" s="68" t="s">
        <v>51</v>
      </c>
      <c r="K69" s="68" t="s">
        <v>51</v>
      </c>
      <c r="L69" s="68" t="s">
        <v>51</v>
      </c>
      <c r="M69" s="68" t="s">
        <v>51</v>
      </c>
      <c r="N69" s="68" t="s">
        <v>51</v>
      </c>
      <c r="O69" s="42"/>
      <c r="P69" s="42"/>
    </row>
    <row r="70" spans="1:16" s="17" customFormat="1" ht="23.25">
      <c r="A70" s="16" t="s">
        <v>42</v>
      </c>
      <c r="B70" s="68">
        <v>23</v>
      </c>
      <c r="C70" s="68" t="s">
        <v>51</v>
      </c>
      <c r="D70" s="38">
        <v>21</v>
      </c>
      <c r="E70" s="38">
        <v>2</v>
      </c>
      <c r="F70" s="68" t="s">
        <v>51</v>
      </c>
      <c r="G70" s="68" t="s">
        <v>51</v>
      </c>
      <c r="H70" s="38">
        <f>SUM(D70:G70)</f>
        <v>23</v>
      </c>
      <c r="I70" s="68" t="s">
        <v>51</v>
      </c>
      <c r="J70" s="68" t="s">
        <v>51</v>
      </c>
      <c r="K70" s="68" t="s">
        <v>51</v>
      </c>
      <c r="L70" s="68" t="s">
        <v>51</v>
      </c>
      <c r="M70" s="68" t="s">
        <v>51</v>
      </c>
      <c r="N70" s="68" t="s">
        <v>51</v>
      </c>
      <c r="O70" s="42"/>
      <c r="P70" s="42"/>
    </row>
    <row r="71" spans="1:16" s="17" customFormat="1" ht="23.25">
      <c r="A71" s="16" t="s">
        <v>43</v>
      </c>
      <c r="B71" s="68">
        <v>29</v>
      </c>
      <c r="C71" s="68" t="s">
        <v>51</v>
      </c>
      <c r="D71" s="38">
        <v>28</v>
      </c>
      <c r="E71" s="38">
        <v>1</v>
      </c>
      <c r="F71" s="68" t="s">
        <v>51</v>
      </c>
      <c r="G71" s="68" t="s">
        <v>51</v>
      </c>
      <c r="H71" s="38">
        <f>SUM(D71:G71)</f>
        <v>29</v>
      </c>
      <c r="I71" s="68" t="s">
        <v>51</v>
      </c>
      <c r="J71" s="68" t="s">
        <v>51</v>
      </c>
      <c r="K71" s="68" t="s">
        <v>51</v>
      </c>
      <c r="L71" s="68" t="s">
        <v>51</v>
      </c>
      <c r="M71" s="68" t="s">
        <v>51</v>
      </c>
      <c r="N71" s="68" t="s">
        <v>51</v>
      </c>
      <c r="O71" s="42"/>
      <c r="P71" s="42"/>
    </row>
  </sheetData>
  <sheetProtection/>
  <mergeCells count="14">
    <mergeCell ref="K5:K6"/>
    <mergeCell ref="L5:L6"/>
    <mergeCell ref="M5:M6"/>
    <mergeCell ref="N5:N6"/>
    <mergeCell ref="A2:N2"/>
    <mergeCell ref="A3:N3"/>
    <mergeCell ref="A4:N4"/>
    <mergeCell ref="A5:A6"/>
    <mergeCell ref="B5:B6"/>
    <mergeCell ref="C5:C6"/>
    <mergeCell ref="D5:G5"/>
    <mergeCell ref="H5:H6"/>
    <mergeCell ref="I5:I6"/>
    <mergeCell ref="J5:J6"/>
  </mergeCells>
  <printOptions/>
  <pageMargins left="0.53" right="0.26" top="0.25" bottom="0.26" header="0.16" footer="0.15"/>
  <pageSetup horizontalDpi="600" verticalDpi="600" orientation="landscape" paperSize="9" scale="66" r:id="rId1"/>
  <rowBreaks count="2" manualBreakCount="2">
    <brk id="25" max="255" man="1"/>
    <brk id="5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64"/>
  <sheetViews>
    <sheetView tabSelected="1" view="pageBreakPreview" zoomScaleSheetLayoutView="100" zoomScalePageLayoutView="0" workbookViewId="0" topLeftCell="B1">
      <selection activeCell="D20" sqref="D20"/>
    </sheetView>
  </sheetViews>
  <sheetFormatPr defaultColWidth="7.57421875" defaultRowHeight="12.75"/>
  <cols>
    <col min="1" max="1" width="44.7109375" style="1" customWidth="1"/>
    <col min="2" max="3" width="11.7109375" style="1" customWidth="1"/>
    <col min="4" max="4" width="10.421875" style="1" customWidth="1"/>
    <col min="5" max="5" width="10.7109375" style="1" customWidth="1"/>
    <col min="6" max="6" width="12.140625" style="1" customWidth="1"/>
    <col min="7" max="7" width="11.28125" style="1" customWidth="1"/>
    <col min="8" max="8" width="10.7109375" style="1" customWidth="1"/>
    <col min="9" max="14" width="13.140625" style="1" customWidth="1"/>
    <col min="15" max="16384" width="7.57421875" style="1" customWidth="1"/>
  </cols>
  <sheetData>
    <row r="1" ht="23.25">
      <c r="N1" s="90"/>
    </row>
    <row r="2" spans="1:14" ht="26.25">
      <c r="A2" s="444" t="s">
        <v>52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ht="26.25">
      <c r="A3" s="444" t="s">
        <v>547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</row>
    <row r="4" spans="1:14" ht="26.25">
      <c r="A4" s="445" t="s">
        <v>548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</row>
    <row r="5" spans="1:16" s="3" customFormat="1" ht="132.75" customHeight="1">
      <c r="A5" s="446" t="s">
        <v>0</v>
      </c>
      <c r="B5" s="448" t="s">
        <v>1</v>
      </c>
      <c r="C5" s="448" t="s">
        <v>45</v>
      </c>
      <c r="D5" s="450" t="s">
        <v>46</v>
      </c>
      <c r="E5" s="451"/>
      <c r="F5" s="451"/>
      <c r="G5" s="452"/>
      <c r="H5" s="448" t="s">
        <v>2</v>
      </c>
      <c r="I5" s="453" t="s">
        <v>3</v>
      </c>
      <c r="J5" s="455" t="s">
        <v>4</v>
      </c>
      <c r="K5" s="448" t="s">
        <v>5</v>
      </c>
      <c r="L5" s="448" t="s">
        <v>6</v>
      </c>
      <c r="M5" s="448" t="s">
        <v>7</v>
      </c>
      <c r="N5" s="448" t="s">
        <v>8</v>
      </c>
      <c r="O5" s="2"/>
      <c r="P5" s="2"/>
    </row>
    <row r="6" spans="1:16" s="3" customFormat="1" ht="28.5" customHeight="1">
      <c r="A6" s="447"/>
      <c r="B6" s="449"/>
      <c r="C6" s="449"/>
      <c r="D6" s="4" t="s">
        <v>9</v>
      </c>
      <c r="E6" s="4" t="s">
        <v>10</v>
      </c>
      <c r="F6" s="4" t="s">
        <v>11</v>
      </c>
      <c r="G6" s="4" t="s">
        <v>12</v>
      </c>
      <c r="H6" s="449"/>
      <c r="I6" s="454"/>
      <c r="J6" s="456"/>
      <c r="K6" s="457"/>
      <c r="L6" s="449"/>
      <c r="M6" s="449"/>
      <c r="N6" s="449"/>
      <c r="O6" s="2"/>
      <c r="P6" s="2"/>
    </row>
    <row r="7" spans="1:16" s="3" customFormat="1" ht="24" customHeight="1">
      <c r="A7" s="5" t="s">
        <v>13</v>
      </c>
      <c r="B7" s="6"/>
      <c r="C7" s="6"/>
      <c r="D7" s="6"/>
      <c r="E7" s="6"/>
      <c r="F7" s="6"/>
      <c r="G7" s="6"/>
      <c r="H7" s="6"/>
      <c r="I7" s="7"/>
      <c r="J7" s="8"/>
      <c r="K7" s="9"/>
      <c r="L7" s="6"/>
      <c r="M7" s="6"/>
      <c r="N7" s="6"/>
      <c r="O7" s="2"/>
      <c r="P7" s="2"/>
    </row>
    <row r="8" spans="1:16" s="14" customFormat="1" ht="26.25" customHeight="1">
      <c r="A8" s="10" t="s">
        <v>14</v>
      </c>
      <c r="B8" s="4"/>
      <c r="C8" s="4"/>
      <c r="D8" s="4"/>
      <c r="E8" s="4"/>
      <c r="F8" s="4"/>
      <c r="G8" s="4"/>
      <c r="H8" s="4"/>
      <c r="I8" s="11"/>
      <c r="J8" s="12"/>
      <c r="K8" s="4"/>
      <c r="L8" s="4"/>
      <c r="M8" s="4"/>
      <c r="N8" s="4"/>
      <c r="O8" s="13"/>
      <c r="P8" s="13"/>
    </row>
    <row r="9" spans="1:14" s="17" customFormat="1" ht="23.25">
      <c r="A9" s="15" t="s">
        <v>15</v>
      </c>
      <c r="B9" s="151">
        <v>27</v>
      </c>
      <c r="C9" s="151">
        <v>48</v>
      </c>
      <c r="D9" s="16"/>
      <c r="E9" s="16"/>
      <c r="F9" s="16"/>
      <c r="G9" s="16">
        <v>48</v>
      </c>
      <c r="H9" s="16">
        <v>48</v>
      </c>
      <c r="I9" s="125">
        <v>100</v>
      </c>
      <c r="J9" s="600">
        <v>14850</v>
      </c>
      <c r="K9" s="16"/>
      <c r="L9" s="16"/>
      <c r="M9" s="16"/>
      <c r="N9" s="16"/>
    </row>
    <row r="10" spans="1:14" s="17" customFormat="1" ht="23.25">
      <c r="A10" s="15" t="s">
        <v>16</v>
      </c>
      <c r="B10" s="601"/>
      <c r="C10" s="601"/>
      <c r="D10" s="602"/>
      <c r="E10" s="602"/>
      <c r="F10" s="602"/>
      <c r="G10" s="602"/>
      <c r="H10" s="601"/>
      <c r="I10" s="603"/>
      <c r="J10" s="604"/>
      <c r="K10" s="605"/>
      <c r="L10" s="605"/>
      <c r="M10" s="605"/>
      <c r="N10" s="606"/>
    </row>
    <row r="11" spans="1:14" s="17" customFormat="1" ht="23.25">
      <c r="A11" s="18" t="s">
        <v>17</v>
      </c>
      <c r="B11" s="16"/>
      <c r="C11" s="16"/>
      <c r="D11" s="16"/>
      <c r="E11" s="16"/>
      <c r="F11" s="16"/>
      <c r="G11" s="16"/>
      <c r="H11" s="16"/>
      <c r="I11" s="125"/>
      <c r="J11" s="607"/>
      <c r="K11" s="608"/>
      <c r="L11" s="608"/>
      <c r="M11" s="608"/>
      <c r="N11" s="606"/>
    </row>
    <row r="12" spans="1:14" s="17" customFormat="1" ht="23.25">
      <c r="A12" s="103" t="s">
        <v>549</v>
      </c>
      <c r="B12" s="151">
        <v>336</v>
      </c>
      <c r="C12" s="16"/>
      <c r="D12" s="16"/>
      <c r="E12" s="16"/>
      <c r="F12" s="16"/>
      <c r="G12" s="16"/>
      <c r="H12" s="16"/>
      <c r="I12" s="125"/>
      <c r="J12" s="609">
        <v>302400</v>
      </c>
      <c r="K12" s="16"/>
      <c r="L12" s="609">
        <v>333300</v>
      </c>
      <c r="M12" s="609">
        <v>333300</v>
      </c>
      <c r="N12" s="606">
        <v>0.1101</v>
      </c>
    </row>
    <row r="13" spans="1:14" s="17" customFormat="1" ht="23.25">
      <c r="A13" s="123" t="s">
        <v>550</v>
      </c>
      <c r="B13" s="151"/>
      <c r="C13" s="16"/>
      <c r="D13" s="16"/>
      <c r="E13" s="151"/>
      <c r="F13" s="151"/>
      <c r="G13" s="16"/>
      <c r="H13" s="16"/>
      <c r="I13" s="125"/>
      <c r="J13" s="607"/>
      <c r="K13" s="608"/>
      <c r="L13" s="608"/>
      <c r="M13" s="608"/>
      <c r="N13" s="606"/>
    </row>
    <row r="14" spans="1:14" s="17" customFormat="1" ht="23.25">
      <c r="A14" s="123" t="s">
        <v>550</v>
      </c>
      <c r="B14" s="151"/>
      <c r="C14" s="16"/>
      <c r="D14" s="16"/>
      <c r="E14" s="151"/>
      <c r="F14" s="151"/>
      <c r="G14" s="16"/>
      <c r="H14" s="16"/>
      <c r="I14" s="125"/>
      <c r="J14" s="607"/>
      <c r="K14" s="608"/>
      <c r="L14" s="608"/>
      <c r="M14" s="608"/>
      <c r="N14" s="606"/>
    </row>
    <row r="15" spans="1:14" s="17" customFormat="1" ht="23.25">
      <c r="A15" s="123" t="s">
        <v>551</v>
      </c>
      <c r="B15" s="151">
        <v>400</v>
      </c>
      <c r="C15" s="16"/>
      <c r="D15" s="16"/>
      <c r="E15" s="151"/>
      <c r="F15" s="151"/>
      <c r="G15" s="151"/>
      <c r="H15" s="16"/>
      <c r="I15" s="125"/>
      <c r="J15" s="610">
        <v>320000</v>
      </c>
      <c r="K15" s="611">
        <v>1500</v>
      </c>
      <c r="L15" s="611">
        <v>60602</v>
      </c>
      <c r="M15" s="611">
        <v>62102</v>
      </c>
      <c r="N15" s="606">
        <v>0.1941</v>
      </c>
    </row>
    <row r="16" spans="1:14" s="17" customFormat="1" ht="23.25">
      <c r="A16" s="123" t="s">
        <v>552</v>
      </c>
      <c r="B16" s="151"/>
      <c r="C16" s="16"/>
      <c r="D16" s="16"/>
      <c r="E16" s="151"/>
      <c r="F16" s="151">
        <v>17</v>
      </c>
      <c r="G16" s="151">
        <v>6</v>
      </c>
      <c r="H16" s="16">
        <v>23</v>
      </c>
      <c r="I16" s="127">
        <v>0.06</v>
      </c>
      <c r="J16" s="607"/>
      <c r="K16" s="608"/>
      <c r="L16" s="608"/>
      <c r="M16" s="608"/>
      <c r="N16" s="606"/>
    </row>
    <row r="17" spans="1:14" s="17" customFormat="1" ht="46.5">
      <c r="A17" s="20" t="s">
        <v>553</v>
      </c>
      <c r="B17" s="151">
        <v>167</v>
      </c>
      <c r="C17" s="16"/>
      <c r="D17" s="16"/>
      <c r="E17" s="16"/>
      <c r="F17" s="16"/>
      <c r="G17" s="16"/>
      <c r="H17" s="16"/>
      <c r="I17" s="125"/>
      <c r="J17" s="612">
        <v>130000</v>
      </c>
      <c r="K17" s="613"/>
      <c r="L17" s="614">
        <v>18500</v>
      </c>
      <c r="M17" s="614">
        <v>18500</v>
      </c>
      <c r="N17" s="606">
        <v>0.1423</v>
      </c>
    </row>
    <row r="18" spans="1:14" s="17" customFormat="1" ht="23.25">
      <c r="A18" s="20" t="s">
        <v>554</v>
      </c>
      <c r="B18" s="151"/>
      <c r="C18" s="16"/>
      <c r="D18" s="16"/>
      <c r="E18" s="151">
        <v>17</v>
      </c>
      <c r="F18" s="151">
        <v>10</v>
      </c>
      <c r="G18" s="151">
        <v>5</v>
      </c>
      <c r="H18" s="16">
        <v>32</v>
      </c>
      <c r="I18" s="127">
        <v>0.19</v>
      </c>
      <c r="J18" s="612"/>
      <c r="K18" s="613"/>
      <c r="L18" s="613"/>
      <c r="M18" s="613"/>
      <c r="N18" s="129"/>
    </row>
    <row r="19" spans="1:14" s="17" customFormat="1" ht="23.25">
      <c r="A19" s="15" t="s">
        <v>18</v>
      </c>
      <c r="B19" s="151">
        <v>560</v>
      </c>
      <c r="C19" s="151">
        <v>70</v>
      </c>
      <c r="D19" s="16"/>
      <c r="E19" s="16"/>
      <c r="F19" s="16"/>
      <c r="G19" s="16"/>
      <c r="H19" s="16"/>
      <c r="I19" s="127"/>
      <c r="J19" s="615">
        <v>64400</v>
      </c>
      <c r="K19" s="616">
        <v>7000</v>
      </c>
      <c r="L19" s="616"/>
      <c r="M19" s="616">
        <v>7000</v>
      </c>
      <c r="N19" s="606">
        <v>0.1087</v>
      </c>
    </row>
    <row r="20" spans="1:14" s="17" customFormat="1" ht="23.25">
      <c r="A20" s="20" t="s">
        <v>555</v>
      </c>
      <c r="B20" s="16"/>
      <c r="C20" s="151"/>
      <c r="D20" s="151"/>
      <c r="E20" s="151"/>
      <c r="F20" s="151"/>
      <c r="G20" s="151"/>
      <c r="H20" s="151"/>
      <c r="I20" s="125"/>
      <c r="J20" s="126"/>
      <c r="K20" s="16"/>
      <c r="L20" s="16"/>
      <c r="M20" s="16"/>
      <c r="N20" s="16"/>
    </row>
    <row r="21" spans="1:14" ht="23.25">
      <c r="A21" s="20" t="s">
        <v>556</v>
      </c>
      <c r="B21" s="21"/>
      <c r="C21" s="21"/>
      <c r="D21" s="617"/>
      <c r="E21" s="617"/>
      <c r="F21" s="617"/>
      <c r="G21" s="21"/>
      <c r="H21" s="21"/>
      <c r="I21" s="130"/>
      <c r="J21" s="131"/>
      <c r="K21" s="21"/>
      <c r="L21" s="21"/>
      <c r="M21" s="21"/>
      <c r="N21" s="21"/>
    </row>
    <row r="22" spans="1:14" s="17" customFormat="1" ht="23.25">
      <c r="A22" s="15" t="s">
        <v>19</v>
      </c>
      <c r="B22" s="151">
        <v>960</v>
      </c>
      <c r="C22" s="151"/>
      <c r="D22" s="16"/>
      <c r="E22" s="16"/>
      <c r="F22" s="16"/>
      <c r="G22" s="16"/>
      <c r="H22" s="151"/>
      <c r="I22" s="125"/>
      <c r="J22" s="126"/>
      <c r="K22" s="16"/>
      <c r="L22" s="16"/>
      <c r="M22" s="16"/>
      <c r="N22" s="16"/>
    </row>
    <row r="23" spans="1:14" s="17" customFormat="1" ht="23.25">
      <c r="A23" s="19" t="s">
        <v>557</v>
      </c>
      <c r="B23" s="16"/>
      <c r="C23" s="151"/>
      <c r="D23" s="151"/>
      <c r="E23" s="151">
        <v>30</v>
      </c>
      <c r="F23" s="151">
        <v>31</v>
      </c>
      <c r="G23" s="151">
        <v>15</v>
      </c>
      <c r="H23" s="151">
        <v>76</v>
      </c>
      <c r="I23" s="127">
        <v>0.079</v>
      </c>
      <c r="J23" s="615">
        <v>218400</v>
      </c>
      <c r="K23" s="16"/>
      <c r="L23" s="16"/>
      <c r="M23" s="16"/>
      <c r="N23" s="16"/>
    </row>
    <row r="24" spans="1:14" s="17" customFormat="1" ht="23.25">
      <c r="A24" s="19" t="s">
        <v>558</v>
      </c>
      <c r="B24" s="16"/>
      <c r="C24" s="151"/>
      <c r="D24" s="151"/>
      <c r="E24" s="151"/>
      <c r="F24" s="151"/>
      <c r="G24" s="151"/>
      <c r="H24" s="151"/>
      <c r="I24" s="125"/>
      <c r="J24" s="126"/>
      <c r="K24" s="16"/>
      <c r="L24" s="16"/>
      <c r="M24" s="16"/>
      <c r="N24" s="16"/>
    </row>
    <row r="25" spans="1:14" s="17" customFormat="1" ht="23.25">
      <c r="A25" s="15" t="s">
        <v>20</v>
      </c>
      <c r="B25" s="151">
        <v>208</v>
      </c>
      <c r="C25" s="16"/>
      <c r="D25" s="16"/>
      <c r="E25" s="16"/>
      <c r="F25" s="16"/>
      <c r="G25" s="16"/>
      <c r="H25" s="16"/>
      <c r="I25" s="125"/>
      <c r="J25" s="600">
        <v>166400</v>
      </c>
      <c r="K25" s="609"/>
      <c r="L25" s="609"/>
      <c r="M25" s="609"/>
      <c r="N25" s="129"/>
    </row>
    <row r="26" spans="1:14" s="17" customFormat="1" ht="23.25">
      <c r="A26" s="618" t="s">
        <v>559</v>
      </c>
      <c r="B26" s="16"/>
      <c r="C26" s="151"/>
      <c r="D26" s="151">
        <v>1</v>
      </c>
      <c r="E26" s="151">
        <v>15</v>
      </c>
      <c r="F26" s="151">
        <v>41</v>
      </c>
      <c r="G26" s="151">
        <v>5</v>
      </c>
      <c r="H26" s="151">
        <v>62</v>
      </c>
      <c r="I26" s="127">
        <v>0.3</v>
      </c>
      <c r="J26" s="126"/>
      <c r="K26" s="16"/>
      <c r="L26" s="16"/>
      <c r="M26" s="16"/>
      <c r="N26" s="16"/>
    </row>
    <row r="27" spans="1:14" s="17" customFormat="1" ht="23.25">
      <c r="A27" s="22" t="s">
        <v>560</v>
      </c>
      <c r="B27" s="16"/>
      <c r="C27" s="151"/>
      <c r="D27" s="151"/>
      <c r="E27" s="151"/>
      <c r="F27" s="151"/>
      <c r="G27" s="151"/>
      <c r="H27" s="151"/>
      <c r="I27" s="125"/>
      <c r="J27" s="126"/>
      <c r="K27" s="16"/>
      <c r="L27" s="16"/>
      <c r="M27" s="16"/>
      <c r="N27" s="16"/>
    </row>
    <row r="28" spans="1:14" s="17" customFormat="1" ht="23.25">
      <c r="A28" s="15" t="s">
        <v>21</v>
      </c>
      <c r="B28" s="151"/>
      <c r="C28" s="16"/>
      <c r="D28" s="16"/>
      <c r="E28" s="16"/>
      <c r="F28" s="16"/>
      <c r="G28" s="151"/>
      <c r="H28" s="151"/>
      <c r="I28" s="619"/>
      <c r="J28" s="607"/>
      <c r="K28" s="620"/>
      <c r="L28" s="620"/>
      <c r="M28" s="620"/>
      <c r="N28" s="606"/>
    </row>
    <row r="29" spans="1:14" s="17" customFormat="1" ht="23.25">
      <c r="A29" s="15" t="s">
        <v>22</v>
      </c>
      <c r="B29" s="16"/>
      <c r="C29" s="16"/>
      <c r="D29" s="16"/>
      <c r="E29" s="16"/>
      <c r="F29" s="16"/>
      <c r="G29" s="16"/>
      <c r="H29" s="16"/>
      <c r="I29" s="125"/>
      <c r="J29" s="126"/>
      <c r="K29" s="16"/>
      <c r="L29" s="16"/>
      <c r="M29" s="16"/>
      <c r="N29" s="16"/>
    </row>
    <row r="30" spans="1:14" ht="46.5">
      <c r="A30" s="23" t="s">
        <v>23</v>
      </c>
      <c r="B30" s="135"/>
      <c r="C30" s="135"/>
      <c r="D30" s="135"/>
      <c r="E30" s="135"/>
      <c r="F30" s="135"/>
      <c r="G30" s="135"/>
      <c r="H30" s="135"/>
      <c r="I30" s="136"/>
      <c r="J30" s="137"/>
      <c r="K30" s="135"/>
      <c r="L30" s="135"/>
      <c r="M30" s="135"/>
      <c r="N30" s="135"/>
    </row>
    <row r="31" spans="1:14" s="17" customFormat="1" ht="23.25">
      <c r="A31" s="15" t="s">
        <v>24</v>
      </c>
      <c r="B31" s="16"/>
      <c r="C31" s="16"/>
      <c r="D31" s="16"/>
      <c r="E31" s="16"/>
      <c r="F31" s="16"/>
      <c r="G31" s="16"/>
      <c r="H31" s="16"/>
      <c r="I31" s="125"/>
      <c r="J31" s="126"/>
      <c r="K31" s="16"/>
      <c r="L31" s="16"/>
      <c r="M31" s="16"/>
      <c r="N31" s="16"/>
    </row>
    <row r="32" spans="1:14" s="17" customFormat="1" ht="23.25">
      <c r="A32" s="15" t="s">
        <v>25</v>
      </c>
      <c r="B32" s="16"/>
      <c r="C32" s="16"/>
      <c r="D32" s="16"/>
      <c r="E32" s="16"/>
      <c r="F32" s="16"/>
      <c r="G32" s="16"/>
      <c r="H32" s="16"/>
      <c r="I32" s="125"/>
      <c r="J32" s="126"/>
      <c r="K32" s="16"/>
      <c r="L32" s="16"/>
      <c r="M32" s="16"/>
      <c r="N32" s="16"/>
    </row>
    <row r="33" spans="1:14" s="17" customFormat="1" ht="23.25">
      <c r="A33" s="15" t="s">
        <v>26</v>
      </c>
      <c r="B33" s="16"/>
      <c r="C33" s="16"/>
      <c r="D33" s="16"/>
      <c r="E33" s="16"/>
      <c r="F33" s="16"/>
      <c r="G33" s="16"/>
      <c r="H33" s="16"/>
      <c r="I33" s="125"/>
      <c r="J33" s="126"/>
      <c r="K33" s="16"/>
      <c r="L33" s="16"/>
      <c r="M33" s="16"/>
      <c r="N33" s="16"/>
    </row>
    <row r="34" spans="1:14" s="17" customFormat="1" ht="23.25">
      <c r="A34" s="15" t="s">
        <v>27</v>
      </c>
      <c r="B34" s="16"/>
      <c r="C34" s="16"/>
      <c r="D34" s="16"/>
      <c r="E34" s="16"/>
      <c r="F34" s="16"/>
      <c r="G34" s="16"/>
      <c r="H34" s="16"/>
      <c r="I34" s="125"/>
      <c r="J34" s="126"/>
      <c r="K34" s="16"/>
      <c r="L34" s="16"/>
      <c r="M34" s="16"/>
      <c r="N34" s="16"/>
    </row>
    <row r="35" spans="1:14" ht="46.5">
      <c r="A35" s="23" t="s">
        <v>28</v>
      </c>
      <c r="B35" s="135"/>
      <c r="C35" s="135"/>
      <c r="D35" s="135"/>
      <c r="E35" s="135"/>
      <c r="F35" s="135"/>
      <c r="G35" s="135"/>
      <c r="H35" s="135"/>
      <c r="I35" s="136"/>
      <c r="J35" s="137"/>
      <c r="K35" s="135"/>
      <c r="L35" s="135"/>
      <c r="M35" s="135"/>
      <c r="N35" s="135"/>
    </row>
    <row r="36" spans="1:14" s="17" customFormat="1" ht="46.5">
      <c r="A36" s="18" t="s">
        <v>29</v>
      </c>
      <c r="B36" s="16"/>
      <c r="C36" s="16"/>
      <c r="D36" s="16"/>
      <c r="E36" s="16"/>
      <c r="F36" s="16"/>
      <c r="G36" s="16"/>
      <c r="H36" s="16"/>
      <c r="I36" s="125"/>
      <c r="J36" s="126"/>
      <c r="K36" s="16"/>
      <c r="L36" s="16"/>
      <c r="M36" s="16"/>
      <c r="N36" s="16"/>
    </row>
    <row r="37" spans="1:14" s="17" customFormat="1" ht="23.25">
      <c r="A37" s="15" t="s">
        <v>30</v>
      </c>
      <c r="B37" s="16"/>
      <c r="C37" s="16"/>
      <c r="D37" s="16"/>
      <c r="E37" s="16"/>
      <c r="F37" s="16"/>
      <c r="G37" s="16"/>
      <c r="H37" s="16"/>
      <c r="I37" s="125"/>
      <c r="J37" s="126"/>
      <c r="K37" s="16"/>
      <c r="L37" s="16"/>
      <c r="M37" s="16"/>
      <c r="N37" s="16"/>
    </row>
    <row r="38" spans="1:14" s="17" customFormat="1" ht="23.25">
      <c r="A38" s="15" t="s">
        <v>47</v>
      </c>
      <c r="C38" s="16"/>
      <c r="D38" s="16"/>
      <c r="E38" s="16"/>
      <c r="F38" s="16"/>
      <c r="G38" s="16"/>
      <c r="H38" s="16"/>
      <c r="I38" s="125"/>
      <c r="J38" s="126"/>
      <c r="K38" s="16"/>
      <c r="L38" s="16"/>
      <c r="M38" s="16"/>
      <c r="N38" s="16"/>
    </row>
    <row r="39" spans="1:14" s="17" customFormat="1" ht="23.25">
      <c r="A39" s="15" t="s">
        <v>48</v>
      </c>
      <c r="B39" s="16"/>
      <c r="C39" s="16"/>
      <c r="D39" s="16"/>
      <c r="E39" s="16"/>
      <c r="F39" s="16"/>
      <c r="G39" s="16"/>
      <c r="H39" s="16"/>
      <c r="I39" s="125"/>
      <c r="J39" s="126"/>
      <c r="K39" s="16"/>
      <c r="L39" s="16"/>
      <c r="M39" s="16"/>
      <c r="N39" s="16"/>
    </row>
    <row r="40" spans="1:14" s="17" customFormat="1" ht="23.25">
      <c r="A40" s="18" t="s">
        <v>49</v>
      </c>
      <c r="B40" s="16"/>
      <c r="C40" s="16"/>
      <c r="D40" s="16"/>
      <c r="E40" s="16"/>
      <c r="F40" s="16"/>
      <c r="G40" s="16"/>
      <c r="H40" s="16"/>
      <c r="I40" s="125"/>
      <c r="J40" s="126"/>
      <c r="K40" s="16"/>
      <c r="L40" s="16"/>
      <c r="M40" s="16"/>
      <c r="N40" s="16"/>
    </row>
    <row r="41" spans="1:14" ht="23.25">
      <c r="A41" s="25" t="s">
        <v>31</v>
      </c>
      <c r="B41" s="135"/>
      <c r="C41" s="135"/>
      <c r="D41" s="135"/>
      <c r="E41" s="135"/>
      <c r="F41" s="135"/>
      <c r="G41" s="135"/>
      <c r="H41" s="135"/>
      <c r="I41" s="136"/>
      <c r="J41" s="621"/>
      <c r="K41" s="622"/>
      <c r="L41" s="622"/>
      <c r="M41" s="622"/>
      <c r="N41" s="623"/>
    </row>
    <row r="42" spans="1:14" s="17" customFormat="1" ht="23.25">
      <c r="A42" s="24" t="s">
        <v>32</v>
      </c>
      <c r="B42" s="605">
        <v>30000</v>
      </c>
      <c r="C42" s="605">
        <v>8228</v>
      </c>
      <c r="D42" s="620">
        <v>1540</v>
      </c>
      <c r="E42" s="605">
        <v>1235</v>
      </c>
      <c r="F42" s="151">
        <v>414</v>
      </c>
      <c r="G42" s="151">
        <v>173</v>
      </c>
      <c r="H42" s="605">
        <v>3362</v>
      </c>
      <c r="I42" s="624">
        <v>0.3864</v>
      </c>
      <c r="J42" s="604">
        <v>277740</v>
      </c>
      <c r="K42" s="625">
        <v>44873.52</v>
      </c>
      <c r="L42" s="625">
        <v>10641.89</v>
      </c>
      <c r="M42" s="625">
        <v>55515.41</v>
      </c>
      <c r="N42" s="606">
        <v>0.1999</v>
      </c>
    </row>
    <row r="43" spans="1:14" s="17" customFormat="1" ht="23.25">
      <c r="A43" s="24" t="s">
        <v>33</v>
      </c>
      <c r="B43" s="605">
        <v>1000</v>
      </c>
      <c r="C43" s="605">
        <v>481</v>
      </c>
      <c r="D43" s="151">
        <v>52</v>
      </c>
      <c r="E43" s="151">
        <v>35</v>
      </c>
      <c r="F43" s="151">
        <v>10</v>
      </c>
      <c r="G43" s="151">
        <v>2</v>
      </c>
      <c r="H43" s="151">
        <v>99</v>
      </c>
      <c r="I43" s="624">
        <v>0.58</v>
      </c>
      <c r="J43" s="126"/>
      <c r="K43" s="16"/>
      <c r="L43" s="16"/>
      <c r="M43" s="16"/>
      <c r="N43" s="16"/>
    </row>
    <row r="44" spans="1:14" s="17" customFormat="1" ht="23.25">
      <c r="A44" s="24" t="s">
        <v>122</v>
      </c>
      <c r="B44" s="601">
        <v>10000</v>
      </c>
      <c r="C44" s="601">
        <v>4361</v>
      </c>
      <c r="D44" s="151"/>
      <c r="E44" s="151"/>
      <c r="F44" s="151"/>
      <c r="G44" s="151"/>
      <c r="H44" s="601"/>
      <c r="I44" s="626">
        <v>0.4361</v>
      </c>
      <c r="J44" s="126"/>
      <c r="K44" s="16"/>
      <c r="L44" s="16"/>
      <c r="M44" s="16"/>
      <c r="N44" s="16"/>
    </row>
    <row r="45" spans="1:14" s="17" customFormat="1" ht="23.25">
      <c r="A45" s="16" t="s">
        <v>561</v>
      </c>
      <c r="B45" s="16"/>
      <c r="C45" s="151"/>
      <c r="D45" s="151"/>
      <c r="E45" s="151"/>
      <c r="F45" s="151"/>
      <c r="G45" s="151"/>
      <c r="H45" s="605"/>
      <c r="I45" s="125"/>
      <c r="J45" s="126"/>
      <c r="K45" s="16"/>
      <c r="L45" s="16"/>
      <c r="M45" s="16"/>
      <c r="N45" s="16"/>
    </row>
    <row r="46" spans="1:14" s="17" customFormat="1" ht="23.25">
      <c r="A46" s="21" t="s">
        <v>562</v>
      </c>
      <c r="B46" s="16"/>
      <c r="C46" s="16"/>
      <c r="D46" s="151"/>
      <c r="E46" s="151"/>
      <c r="F46" s="151"/>
      <c r="G46" s="151"/>
      <c r="H46" s="605"/>
      <c r="I46" s="125"/>
      <c r="J46" s="126"/>
      <c r="K46" s="16"/>
      <c r="L46" s="16"/>
      <c r="M46" s="16"/>
      <c r="N46" s="16"/>
    </row>
    <row r="47" spans="1:14" s="17" customFormat="1" ht="23.25">
      <c r="A47" s="24" t="s">
        <v>35</v>
      </c>
      <c r="B47" s="605">
        <v>10000</v>
      </c>
      <c r="C47" s="625">
        <v>2299</v>
      </c>
      <c r="D47" s="151">
        <v>164</v>
      </c>
      <c r="E47" s="151">
        <v>240</v>
      </c>
      <c r="F47" s="151">
        <v>177</v>
      </c>
      <c r="G47" s="151">
        <v>135</v>
      </c>
      <c r="H47" s="620">
        <v>716</v>
      </c>
      <c r="I47" s="624">
        <v>0.3015</v>
      </c>
      <c r="J47" s="126"/>
      <c r="K47" s="16"/>
      <c r="L47" s="16"/>
      <c r="M47" s="16"/>
      <c r="N47" s="16"/>
    </row>
    <row r="48" spans="1:14" ht="23.25">
      <c r="A48" s="21" t="s">
        <v>563</v>
      </c>
      <c r="B48" s="627">
        <v>100000</v>
      </c>
      <c r="C48" s="21"/>
      <c r="D48" s="617">
        <v>480</v>
      </c>
      <c r="E48" s="627">
        <v>3960</v>
      </c>
      <c r="F48" s="627">
        <v>4940</v>
      </c>
      <c r="G48" s="617">
        <v>520</v>
      </c>
      <c r="H48" s="147">
        <v>9900</v>
      </c>
      <c r="I48" s="624">
        <v>0.099</v>
      </c>
      <c r="J48" s="131"/>
      <c r="K48" s="21"/>
      <c r="L48" s="21"/>
      <c r="M48" s="21"/>
      <c r="N48" s="21"/>
    </row>
    <row r="49" spans="1:14" ht="23.25">
      <c r="A49" s="21" t="s">
        <v>564</v>
      </c>
      <c r="B49" s="21"/>
      <c r="C49" s="21"/>
      <c r="D49" s="617"/>
      <c r="E49" s="617"/>
      <c r="F49" s="617"/>
      <c r="G49" s="617"/>
      <c r="H49" s="21"/>
      <c r="I49" s="130"/>
      <c r="J49" s="131"/>
      <c r="K49" s="21"/>
      <c r="L49" s="21"/>
      <c r="M49" s="21"/>
      <c r="N49" s="21"/>
    </row>
    <row r="50" spans="1:14" ht="23.25">
      <c r="A50" s="21" t="s">
        <v>565</v>
      </c>
      <c r="B50" s="21"/>
      <c r="C50" s="21"/>
      <c r="D50" s="617"/>
      <c r="E50" s="617"/>
      <c r="F50" s="617"/>
      <c r="G50" s="21"/>
      <c r="H50" s="21"/>
      <c r="I50" s="130"/>
      <c r="J50" s="131"/>
      <c r="K50" s="21"/>
      <c r="L50" s="21"/>
      <c r="M50" s="21"/>
      <c r="N50" s="21"/>
    </row>
    <row r="51" spans="1:14" ht="23.25">
      <c r="A51" s="9" t="s">
        <v>36</v>
      </c>
      <c r="B51" s="135"/>
      <c r="C51" s="135"/>
      <c r="D51" s="135"/>
      <c r="E51" s="135"/>
      <c r="F51" s="135"/>
      <c r="G51" s="135"/>
      <c r="H51" s="135"/>
      <c r="I51" s="136"/>
      <c r="J51" s="137"/>
      <c r="K51" s="135"/>
      <c r="L51" s="135"/>
      <c r="M51" s="135"/>
      <c r="N51" s="135"/>
    </row>
    <row r="52" spans="1:14" s="17" customFormat="1" ht="23.25">
      <c r="A52" s="24" t="s">
        <v>37</v>
      </c>
      <c r="B52" s="605">
        <v>788</v>
      </c>
      <c r="C52" s="16"/>
      <c r="D52" s="16"/>
      <c r="E52" s="16"/>
      <c r="F52" s="16"/>
      <c r="G52" s="16"/>
      <c r="H52" s="16"/>
      <c r="I52" s="125"/>
      <c r="J52" s="126"/>
      <c r="K52" s="16"/>
      <c r="L52" s="16"/>
      <c r="M52" s="16"/>
      <c r="N52" s="16"/>
    </row>
    <row r="53" spans="1:14" s="17" customFormat="1" ht="23.25">
      <c r="A53" s="24" t="s">
        <v>38</v>
      </c>
      <c r="B53" s="605">
        <v>1196</v>
      </c>
      <c r="C53" s="605"/>
      <c r="D53" s="151"/>
      <c r="E53" s="151"/>
      <c r="F53" s="151"/>
      <c r="G53" s="151"/>
      <c r="H53" s="605"/>
      <c r="I53" s="619"/>
      <c r="J53" s="604">
        <v>296190</v>
      </c>
      <c r="K53" s="628">
        <v>296116</v>
      </c>
      <c r="L53" s="605"/>
      <c r="M53" s="628">
        <v>296116</v>
      </c>
      <c r="N53" s="606">
        <v>0.9998</v>
      </c>
    </row>
    <row r="54" spans="1:14" s="17" customFormat="1" ht="23.25">
      <c r="A54" s="24" t="s">
        <v>39</v>
      </c>
      <c r="B54" s="605">
        <v>1297</v>
      </c>
      <c r="C54" s="151"/>
      <c r="D54" s="16"/>
      <c r="E54" s="16"/>
      <c r="F54" s="16"/>
      <c r="G54" s="16"/>
      <c r="H54" s="617">
        <v>100</v>
      </c>
      <c r="I54" s="624">
        <v>0.08</v>
      </c>
      <c r="J54" s="600">
        <v>290528</v>
      </c>
      <c r="K54" s="625">
        <v>72590</v>
      </c>
      <c r="L54" s="625">
        <v>76150</v>
      </c>
      <c r="M54" s="625">
        <v>148740</v>
      </c>
      <c r="N54" s="606">
        <v>0.512</v>
      </c>
    </row>
    <row r="55" spans="1:14" ht="23.25">
      <c r="A55" s="20" t="s">
        <v>566</v>
      </c>
      <c r="B55" s="21"/>
      <c r="C55" s="21"/>
      <c r="D55" s="21"/>
      <c r="E55" s="617"/>
      <c r="F55" s="21"/>
      <c r="G55" s="21"/>
      <c r="H55" s="21"/>
      <c r="I55" s="21"/>
      <c r="J55" s="629"/>
      <c r="K55" s="21"/>
      <c r="L55" s="21"/>
      <c r="M55" s="21"/>
      <c r="N55" s="21"/>
    </row>
    <row r="56" spans="1:14" ht="23.25">
      <c r="A56" s="20" t="s">
        <v>567</v>
      </c>
      <c r="B56" s="21"/>
      <c r="C56" s="21"/>
      <c r="D56" s="21"/>
      <c r="E56" s="617"/>
      <c r="F56" s="21"/>
      <c r="G56" s="21"/>
      <c r="H56" s="21"/>
      <c r="I56" s="130"/>
      <c r="J56" s="131"/>
      <c r="K56" s="21"/>
      <c r="L56" s="21"/>
      <c r="M56" s="21"/>
      <c r="N56" s="21"/>
    </row>
    <row r="57" spans="1:14" s="17" customFormat="1" ht="23.25">
      <c r="A57" s="24" t="s">
        <v>40</v>
      </c>
      <c r="B57" s="605">
        <v>1297</v>
      </c>
      <c r="C57" s="16"/>
      <c r="D57" s="16"/>
      <c r="E57" s="16"/>
      <c r="F57" s="16"/>
      <c r="G57" s="16"/>
      <c r="H57" s="605"/>
      <c r="I57" s="619"/>
      <c r="J57" s="630">
        <v>894858</v>
      </c>
      <c r="K57" s="628">
        <v>783853.96</v>
      </c>
      <c r="L57" s="609">
        <v>179998.22</v>
      </c>
      <c r="M57" s="628">
        <v>801852.18</v>
      </c>
      <c r="N57" s="606">
        <v>0.938</v>
      </c>
    </row>
    <row r="58" spans="1:14" s="17" customFormat="1" ht="23.25">
      <c r="A58" s="16" t="s">
        <v>41</v>
      </c>
      <c r="B58" s="151">
        <v>31</v>
      </c>
      <c r="C58" s="151"/>
      <c r="D58" s="151">
        <v>7</v>
      </c>
      <c r="E58" s="151">
        <v>15</v>
      </c>
      <c r="F58" s="151">
        <v>10</v>
      </c>
      <c r="G58" s="151">
        <v>1</v>
      </c>
      <c r="H58" s="151"/>
      <c r="I58" s="125"/>
      <c r="J58" s="126"/>
      <c r="K58" s="16"/>
      <c r="L58" s="16"/>
      <c r="M58" s="16"/>
      <c r="N58" s="16"/>
    </row>
    <row r="59" spans="1:14" s="17" customFormat="1" ht="23.25">
      <c r="A59" s="16" t="s">
        <v>42</v>
      </c>
      <c r="B59" s="151">
        <v>539</v>
      </c>
      <c r="C59" s="151"/>
      <c r="D59" s="151">
        <v>42</v>
      </c>
      <c r="E59" s="151">
        <v>448</v>
      </c>
      <c r="F59" s="151">
        <v>44</v>
      </c>
      <c r="G59" s="151">
        <v>5</v>
      </c>
      <c r="H59" s="151"/>
      <c r="I59" s="125"/>
      <c r="J59" s="126"/>
      <c r="K59" s="16"/>
      <c r="L59" s="16"/>
      <c r="M59" s="16"/>
      <c r="N59" s="16"/>
    </row>
    <row r="60" spans="1:14" s="17" customFormat="1" ht="23.25">
      <c r="A60" s="16" t="s">
        <v>43</v>
      </c>
      <c r="B60" s="151">
        <v>727</v>
      </c>
      <c r="C60" s="151"/>
      <c r="D60" s="151"/>
      <c r="E60" s="151">
        <v>694</v>
      </c>
      <c r="F60" s="151">
        <v>31</v>
      </c>
      <c r="G60" s="151">
        <v>2</v>
      </c>
      <c r="H60" s="151"/>
      <c r="I60" s="125"/>
      <c r="J60" s="126"/>
      <c r="K60" s="16"/>
      <c r="L60" s="16"/>
      <c r="M60" s="16"/>
      <c r="N60" s="16"/>
    </row>
    <row r="61" spans="1:14" s="17" customFormat="1" ht="23.25">
      <c r="A61" s="24" t="s">
        <v>44</v>
      </c>
      <c r="B61" s="151"/>
      <c r="C61" s="151"/>
      <c r="D61" s="151"/>
      <c r="E61" s="151"/>
      <c r="F61" s="151"/>
      <c r="G61" s="151"/>
      <c r="H61" s="151"/>
      <c r="I61" s="125"/>
      <c r="J61" s="126"/>
      <c r="K61" s="16"/>
      <c r="L61" s="16"/>
      <c r="M61" s="16"/>
      <c r="N61" s="16"/>
    </row>
    <row r="62" spans="1:14" s="17" customFormat="1" ht="23.25">
      <c r="A62" s="16" t="s">
        <v>41</v>
      </c>
      <c r="B62" s="151">
        <v>11</v>
      </c>
      <c r="C62" s="151"/>
      <c r="D62" s="151"/>
      <c r="E62" s="151"/>
      <c r="F62" s="151"/>
      <c r="G62" s="151"/>
      <c r="H62" s="151"/>
      <c r="I62" s="125"/>
      <c r="J62" s="126"/>
      <c r="K62" s="16"/>
      <c r="L62" s="16"/>
      <c r="M62" s="16"/>
      <c r="N62" s="16"/>
    </row>
    <row r="63" spans="1:14" s="17" customFormat="1" ht="23.25">
      <c r="A63" s="16" t="s">
        <v>42</v>
      </c>
      <c r="B63" s="151">
        <v>90</v>
      </c>
      <c r="C63" s="151"/>
      <c r="D63" s="151"/>
      <c r="E63" s="151"/>
      <c r="F63" s="151"/>
      <c r="G63" s="151"/>
      <c r="H63" s="151"/>
      <c r="I63" s="125"/>
      <c r="J63" s="126"/>
      <c r="K63" s="16"/>
      <c r="L63" s="16"/>
      <c r="M63" s="16"/>
      <c r="N63" s="16"/>
    </row>
    <row r="64" spans="1:14" s="17" customFormat="1" ht="23.25">
      <c r="A64" s="16" t="s">
        <v>43</v>
      </c>
      <c r="B64" s="151">
        <v>114</v>
      </c>
      <c r="C64" s="151"/>
      <c r="D64" s="151"/>
      <c r="E64" s="151"/>
      <c r="F64" s="151"/>
      <c r="G64" s="151"/>
      <c r="H64" s="151"/>
      <c r="I64" s="125"/>
      <c r="J64" s="126"/>
      <c r="K64" s="16"/>
      <c r="L64" s="16"/>
      <c r="M64" s="16"/>
      <c r="N64" s="16"/>
    </row>
  </sheetData>
  <sheetProtection/>
  <mergeCells count="14">
    <mergeCell ref="K5:K6"/>
    <mergeCell ref="L5:L6"/>
    <mergeCell ref="M5:M6"/>
    <mergeCell ref="N5:N6"/>
    <mergeCell ref="A2:N2"/>
    <mergeCell ref="A3:N3"/>
    <mergeCell ref="A4:N4"/>
    <mergeCell ref="A5:A6"/>
    <mergeCell ref="B5:B6"/>
    <mergeCell ref="C5:C6"/>
    <mergeCell ref="D5:G5"/>
    <mergeCell ref="H5:H6"/>
    <mergeCell ref="I5:I6"/>
    <mergeCell ref="J5:J6"/>
  </mergeCells>
  <printOptions/>
  <pageMargins left="0.53" right="0.26" top="0.54" bottom="0.26" header="0.5" footer="0.19"/>
  <pageSetup horizontalDpi="600" verticalDpi="600" orientation="landscape" paperSize="9" scale="66" r:id="rId1"/>
  <rowBreaks count="2" manualBreakCount="2">
    <brk id="29" max="255" man="1"/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4">
      <selection activeCell="A14" sqref="A14:A15"/>
    </sheetView>
  </sheetViews>
  <sheetFormatPr defaultColWidth="7.57421875" defaultRowHeight="12.75"/>
  <cols>
    <col min="1" max="1" width="40.28125" style="1" customWidth="1"/>
    <col min="2" max="3" width="8.00390625" style="1" customWidth="1"/>
    <col min="4" max="4" width="6.7109375" style="1" customWidth="1"/>
    <col min="5" max="5" width="6.57421875" style="1" customWidth="1"/>
    <col min="6" max="6" width="6.421875" style="1" customWidth="1"/>
    <col min="7" max="7" width="6.140625" style="1" customWidth="1"/>
    <col min="8" max="8" width="7.8515625" style="1" customWidth="1"/>
    <col min="9" max="9" width="9.421875" style="1" customWidth="1"/>
    <col min="10" max="10" width="9.7109375" style="1" customWidth="1"/>
    <col min="11" max="12" width="8.140625" style="1" customWidth="1"/>
    <col min="13" max="13" width="9.57421875" style="1" customWidth="1"/>
    <col min="14" max="14" width="8.7109375" style="1" customWidth="1"/>
    <col min="15" max="16384" width="7.57421875" style="1" customWidth="1"/>
  </cols>
  <sheetData>
    <row r="1" ht="23.25">
      <c r="N1" s="90"/>
    </row>
    <row r="2" spans="1:14" ht="23.25">
      <c r="A2" s="465" t="s">
        <v>52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</row>
    <row r="3" spans="1:14" ht="23.25">
      <c r="A3" s="465" t="s">
        <v>84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</row>
    <row r="4" spans="1:14" ht="23.25">
      <c r="A4" s="466" t="s">
        <v>85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</row>
    <row r="5" spans="1:16" s="14" customFormat="1" ht="132.75" customHeight="1">
      <c r="A5" s="467" t="s">
        <v>0</v>
      </c>
      <c r="B5" s="462" t="s">
        <v>86</v>
      </c>
      <c r="C5" s="462" t="s">
        <v>87</v>
      </c>
      <c r="D5" s="469" t="s">
        <v>46</v>
      </c>
      <c r="E5" s="470"/>
      <c r="F5" s="470"/>
      <c r="G5" s="471"/>
      <c r="H5" s="462" t="s">
        <v>88</v>
      </c>
      <c r="I5" s="458" t="s">
        <v>3</v>
      </c>
      <c r="J5" s="460" t="s">
        <v>4</v>
      </c>
      <c r="K5" s="462" t="s">
        <v>5</v>
      </c>
      <c r="L5" s="462" t="s">
        <v>6</v>
      </c>
      <c r="M5" s="462" t="s">
        <v>7</v>
      </c>
      <c r="N5" s="462" t="s">
        <v>8</v>
      </c>
      <c r="O5" s="13"/>
      <c r="P5" s="13"/>
    </row>
    <row r="6" spans="1:16" s="14" customFormat="1" ht="37.5" customHeight="1">
      <c r="A6" s="468"/>
      <c r="B6" s="464"/>
      <c r="C6" s="464"/>
      <c r="D6" s="4" t="s">
        <v>9</v>
      </c>
      <c r="E6" s="4" t="s">
        <v>10</v>
      </c>
      <c r="F6" s="4" t="s">
        <v>11</v>
      </c>
      <c r="G6" s="4" t="s">
        <v>12</v>
      </c>
      <c r="H6" s="464"/>
      <c r="I6" s="459"/>
      <c r="J6" s="461"/>
      <c r="K6" s="463"/>
      <c r="L6" s="464"/>
      <c r="M6" s="464"/>
      <c r="N6" s="464"/>
      <c r="O6" s="13"/>
      <c r="P6" s="13"/>
    </row>
    <row r="7" spans="1:16" s="14" customFormat="1" ht="24" customHeight="1">
      <c r="A7" s="91" t="s">
        <v>13</v>
      </c>
      <c r="B7" s="92"/>
      <c r="C7" s="92"/>
      <c r="D7" s="92"/>
      <c r="E7" s="92"/>
      <c r="F7" s="92"/>
      <c r="G7" s="92"/>
      <c r="H7" s="92"/>
      <c r="I7" s="93"/>
      <c r="J7" s="94"/>
      <c r="K7" s="95"/>
      <c r="L7" s="92"/>
      <c r="M7" s="92"/>
      <c r="N7" s="92"/>
      <c r="O7" s="13"/>
      <c r="P7" s="13"/>
    </row>
    <row r="8" spans="1:16" s="14" customFormat="1" ht="26.25" customHeight="1">
      <c r="A8" s="10" t="s">
        <v>14</v>
      </c>
      <c r="B8" s="4"/>
      <c r="C8" s="4"/>
      <c r="D8" s="4"/>
      <c r="E8" s="4"/>
      <c r="F8" s="4"/>
      <c r="G8" s="4"/>
      <c r="H8" s="4"/>
      <c r="I8" s="11"/>
      <c r="J8" s="12"/>
      <c r="K8" s="4"/>
      <c r="L8" s="4"/>
      <c r="M8" s="4"/>
      <c r="N8" s="4"/>
      <c r="O8" s="13"/>
      <c r="P8" s="13"/>
    </row>
    <row r="9" spans="1:14" s="100" customFormat="1" ht="21">
      <c r="A9" s="96" t="s">
        <v>15</v>
      </c>
      <c r="B9" s="97">
        <v>8</v>
      </c>
      <c r="C9" s="97"/>
      <c r="D9" s="97"/>
      <c r="E9" s="97"/>
      <c r="F9" s="97"/>
      <c r="G9" s="97"/>
      <c r="H9" s="97"/>
      <c r="I9" s="98"/>
      <c r="J9" s="99">
        <v>3850</v>
      </c>
      <c r="K9" s="97"/>
      <c r="L9" s="97"/>
      <c r="M9" s="97"/>
      <c r="N9" s="97"/>
    </row>
    <row r="10" spans="1:14" s="100" customFormat="1" ht="21">
      <c r="A10" s="96" t="s">
        <v>16</v>
      </c>
      <c r="B10" s="97"/>
      <c r="C10" s="97"/>
      <c r="D10" s="97"/>
      <c r="E10" s="97"/>
      <c r="F10" s="97"/>
      <c r="G10" s="97"/>
      <c r="H10" s="97"/>
      <c r="I10" s="98"/>
      <c r="J10" s="101"/>
      <c r="K10" s="97"/>
      <c r="L10" s="97"/>
      <c r="M10" s="97"/>
      <c r="N10" s="97"/>
    </row>
    <row r="11" spans="1:14" s="100" customFormat="1" ht="21">
      <c r="A11" s="102" t="s">
        <v>17</v>
      </c>
      <c r="B11" s="97">
        <v>55</v>
      </c>
      <c r="C11" s="97"/>
      <c r="D11" s="97"/>
      <c r="E11" s="97"/>
      <c r="F11" s="97"/>
      <c r="G11" s="97"/>
      <c r="H11" s="97"/>
      <c r="I11" s="98"/>
      <c r="J11" s="99">
        <v>49500</v>
      </c>
      <c r="K11" s="97"/>
      <c r="L11" s="97"/>
      <c r="M11" s="97"/>
      <c r="N11" s="97"/>
    </row>
    <row r="12" spans="1:14" s="100" customFormat="1" ht="21">
      <c r="A12" s="103" t="s">
        <v>89</v>
      </c>
      <c r="B12" s="97">
        <v>75</v>
      </c>
      <c r="C12" s="97"/>
      <c r="D12" s="97"/>
      <c r="E12" s="97">
        <v>35</v>
      </c>
      <c r="F12" s="97">
        <v>40</v>
      </c>
      <c r="G12" s="97"/>
      <c r="H12" s="97"/>
      <c r="I12" s="98"/>
      <c r="J12" s="99">
        <v>60000</v>
      </c>
      <c r="K12" s="97"/>
      <c r="L12" s="97"/>
      <c r="M12" s="97"/>
      <c r="N12" s="97"/>
    </row>
    <row r="13" spans="1:14" s="100" customFormat="1" ht="21">
      <c r="A13" s="103" t="s">
        <v>90</v>
      </c>
      <c r="B13" s="97">
        <v>25</v>
      </c>
      <c r="C13" s="97"/>
      <c r="D13" s="97"/>
      <c r="E13" s="97">
        <v>10</v>
      </c>
      <c r="F13" s="97">
        <v>15</v>
      </c>
      <c r="G13" s="97"/>
      <c r="H13" s="97"/>
      <c r="I13" s="98"/>
      <c r="J13" s="99">
        <v>20000</v>
      </c>
      <c r="K13" s="97"/>
      <c r="L13" s="97"/>
      <c r="M13" s="97"/>
      <c r="N13" s="97"/>
    </row>
    <row r="14" spans="1:14" s="100" customFormat="1" ht="21">
      <c r="A14" s="103" t="s">
        <v>91</v>
      </c>
      <c r="B14" s="97">
        <v>25</v>
      </c>
      <c r="C14" s="97"/>
      <c r="D14" s="97"/>
      <c r="E14" s="97">
        <v>5</v>
      </c>
      <c r="F14" s="97">
        <v>20</v>
      </c>
      <c r="G14" s="97"/>
      <c r="H14" s="97"/>
      <c r="I14" s="98"/>
      <c r="J14" s="99">
        <v>20000</v>
      </c>
      <c r="K14" s="97"/>
      <c r="L14" s="97"/>
      <c r="M14" s="97"/>
      <c r="N14" s="97"/>
    </row>
    <row r="15" spans="1:14" s="100" customFormat="1" ht="21">
      <c r="A15" s="103" t="s">
        <v>92</v>
      </c>
      <c r="B15" s="97">
        <v>25</v>
      </c>
      <c r="C15" s="97"/>
      <c r="D15" s="97"/>
      <c r="E15" s="97">
        <v>15</v>
      </c>
      <c r="F15" s="97">
        <v>10</v>
      </c>
      <c r="G15" s="97"/>
      <c r="H15" s="97"/>
      <c r="I15" s="98"/>
      <c r="J15" s="99">
        <v>20000</v>
      </c>
      <c r="K15" s="97"/>
      <c r="L15" s="97"/>
      <c r="M15" s="97"/>
      <c r="N15" s="97"/>
    </row>
    <row r="16" spans="1:14" s="100" customFormat="1" ht="42">
      <c r="A16" s="103" t="s">
        <v>93</v>
      </c>
      <c r="B16" s="97">
        <v>167</v>
      </c>
      <c r="C16" s="97"/>
      <c r="D16" s="97"/>
      <c r="E16" s="97"/>
      <c r="F16" s="97"/>
      <c r="G16" s="97"/>
      <c r="H16" s="97"/>
      <c r="I16" s="98"/>
      <c r="J16" s="99">
        <v>130000</v>
      </c>
      <c r="K16" s="97"/>
      <c r="L16" s="97"/>
      <c r="M16" s="97"/>
      <c r="N16" s="97"/>
    </row>
    <row r="17" spans="1:14" s="100" customFormat="1" ht="21">
      <c r="A17" s="96" t="s">
        <v>18</v>
      </c>
      <c r="B17" s="97">
        <v>60</v>
      </c>
      <c r="C17" s="97"/>
      <c r="D17" s="97"/>
      <c r="E17" s="97"/>
      <c r="F17" s="97"/>
      <c r="G17" s="97"/>
      <c r="H17" s="97"/>
      <c r="I17" s="98"/>
      <c r="J17" s="99">
        <v>12075</v>
      </c>
      <c r="K17" s="97"/>
      <c r="L17" s="97"/>
      <c r="M17" s="97"/>
      <c r="N17" s="97"/>
    </row>
    <row r="18" spans="1:14" s="100" customFormat="1" ht="21">
      <c r="A18" s="96" t="s">
        <v>19</v>
      </c>
      <c r="B18" s="97">
        <v>180</v>
      </c>
      <c r="C18" s="97"/>
      <c r="D18" s="97"/>
      <c r="E18" s="97"/>
      <c r="F18" s="97"/>
      <c r="G18" s="97"/>
      <c r="H18" s="97"/>
      <c r="I18" s="98"/>
      <c r="J18" s="101"/>
      <c r="K18" s="97"/>
      <c r="L18" s="97"/>
      <c r="M18" s="97"/>
      <c r="N18" s="97"/>
    </row>
    <row r="19" spans="1:14" s="100" customFormat="1" ht="21">
      <c r="A19" s="96" t="s">
        <v>20</v>
      </c>
      <c r="B19" s="97">
        <v>300</v>
      </c>
      <c r="C19" s="97"/>
      <c r="D19" s="97"/>
      <c r="E19" s="97"/>
      <c r="F19" s="97"/>
      <c r="G19" s="97"/>
      <c r="H19" s="97"/>
      <c r="I19" s="98"/>
      <c r="J19" s="99">
        <v>31200</v>
      </c>
      <c r="K19" s="97"/>
      <c r="L19" s="97"/>
      <c r="M19" s="97"/>
      <c r="N19" s="97"/>
    </row>
    <row r="20" spans="1:14" s="100" customFormat="1" ht="21">
      <c r="A20" s="96" t="s">
        <v>21</v>
      </c>
      <c r="B20" s="97">
        <v>60</v>
      </c>
      <c r="C20" s="97"/>
      <c r="D20" s="97"/>
      <c r="E20" s="97"/>
      <c r="F20" s="97">
        <v>40</v>
      </c>
      <c r="G20" s="97">
        <v>20</v>
      </c>
      <c r="H20" s="97"/>
      <c r="I20" s="98"/>
      <c r="J20" s="101"/>
      <c r="K20" s="97"/>
      <c r="L20" s="97"/>
      <c r="M20" s="97"/>
      <c r="N20" s="97"/>
    </row>
    <row r="21" spans="1:14" s="100" customFormat="1" ht="21">
      <c r="A21" s="96" t="s">
        <v>22</v>
      </c>
      <c r="B21" s="97">
        <v>58</v>
      </c>
      <c r="C21" s="97"/>
      <c r="D21" s="97"/>
      <c r="E21" s="97">
        <v>17</v>
      </c>
      <c r="F21" s="97">
        <v>38</v>
      </c>
      <c r="G21" s="97">
        <v>3</v>
      </c>
      <c r="H21" s="97"/>
      <c r="I21" s="98"/>
      <c r="J21" s="101"/>
      <c r="K21" s="97"/>
      <c r="L21" s="97"/>
      <c r="M21" s="97"/>
      <c r="N21" s="97"/>
    </row>
    <row r="22" spans="1:14" s="108" customFormat="1" ht="42">
      <c r="A22" s="104" t="s">
        <v>23</v>
      </c>
      <c r="B22" s="105"/>
      <c r="C22" s="105"/>
      <c r="D22" s="105"/>
      <c r="E22" s="105"/>
      <c r="F22" s="105"/>
      <c r="G22" s="105"/>
      <c r="H22" s="105"/>
      <c r="I22" s="106"/>
      <c r="J22" s="107"/>
      <c r="K22" s="105"/>
      <c r="L22" s="105"/>
      <c r="M22" s="105"/>
      <c r="N22" s="105"/>
    </row>
    <row r="23" spans="1:14" s="100" customFormat="1" ht="21">
      <c r="A23" s="96" t="s">
        <v>24</v>
      </c>
      <c r="B23" s="97"/>
      <c r="C23" s="97"/>
      <c r="D23" s="97"/>
      <c r="E23" s="97"/>
      <c r="F23" s="97"/>
      <c r="G23" s="97"/>
      <c r="H23" s="97"/>
      <c r="I23" s="98"/>
      <c r="J23" s="101"/>
      <c r="K23" s="97"/>
      <c r="L23" s="97"/>
      <c r="M23" s="97"/>
      <c r="N23" s="97"/>
    </row>
    <row r="24" spans="1:14" s="100" customFormat="1" ht="21">
      <c r="A24" s="96" t="s">
        <v>25</v>
      </c>
      <c r="B24" s="97"/>
      <c r="C24" s="97"/>
      <c r="D24" s="97"/>
      <c r="E24" s="97"/>
      <c r="F24" s="97"/>
      <c r="G24" s="97"/>
      <c r="H24" s="97"/>
      <c r="I24" s="98"/>
      <c r="J24" s="101"/>
      <c r="K24" s="97"/>
      <c r="L24" s="97"/>
      <c r="M24" s="97"/>
      <c r="N24" s="97"/>
    </row>
    <row r="25" spans="1:14" s="100" customFormat="1" ht="21">
      <c r="A25" s="96" t="s">
        <v>26</v>
      </c>
      <c r="B25" s="97"/>
      <c r="C25" s="97"/>
      <c r="D25" s="97"/>
      <c r="E25" s="97"/>
      <c r="F25" s="97"/>
      <c r="G25" s="97"/>
      <c r="H25" s="97"/>
      <c r="I25" s="98"/>
      <c r="J25" s="101"/>
      <c r="K25" s="97"/>
      <c r="L25" s="97"/>
      <c r="M25" s="97"/>
      <c r="N25" s="97"/>
    </row>
    <row r="26" spans="1:14" s="100" customFormat="1" ht="21">
      <c r="A26" s="96" t="s">
        <v>27</v>
      </c>
      <c r="B26" s="97"/>
      <c r="C26" s="97"/>
      <c r="D26" s="97"/>
      <c r="E26" s="97"/>
      <c r="F26" s="97"/>
      <c r="G26" s="97"/>
      <c r="H26" s="97"/>
      <c r="I26" s="98"/>
      <c r="J26" s="101"/>
      <c r="K26" s="97"/>
      <c r="L26" s="97"/>
      <c r="M26" s="97"/>
      <c r="N26" s="97"/>
    </row>
    <row r="27" spans="1:14" s="108" customFormat="1" ht="42">
      <c r="A27" s="104" t="s">
        <v>28</v>
      </c>
      <c r="B27" s="105"/>
      <c r="C27" s="105"/>
      <c r="D27" s="105"/>
      <c r="E27" s="105"/>
      <c r="F27" s="105"/>
      <c r="G27" s="105"/>
      <c r="H27" s="105"/>
      <c r="I27" s="106"/>
      <c r="J27" s="107"/>
      <c r="K27" s="105"/>
      <c r="L27" s="105"/>
      <c r="M27" s="105"/>
      <c r="N27" s="105"/>
    </row>
    <row r="28" spans="1:14" s="100" customFormat="1" ht="42">
      <c r="A28" s="102" t="s">
        <v>29</v>
      </c>
      <c r="B28" s="97"/>
      <c r="C28" s="97"/>
      <c r="D28" s="97"/>
      <c r="E28" s="97"/>
      <c r="F28" s="97"/>
      <c r="G28" s="97"/>
      <c r="H28" s="97"/>
      <c r="I28" s="98"/>
      <c r="J28" s="101"/>
      <c r="K28" s="97"/>
      <c r="L28" s="97"/>
      <c r="M28" s="97"/>
      <c r="N28" s="97"/>
    </row>
    <row r="29" spans="1:14" s="100" customFormat="1" ht="21">
      <c r="A29" s="96" t="s">
        <v>30</v>
      </c>
      <c r="B29" s="97"/>
      <c r="C29" s="97"/>
      <c r="D29" s="97"/>
      <c r="E29" s="97"/>
      <c r="F29" s="97"/>
      <c r="G29" s="97"/>
      <c r="H29" s="97"/>
      <c r="I29" s="98"/>
      <c r="J29" s="101"/>
      <c r="K29" s="97"/>
      <c r="L29" s="97"/>
      <c r="M29" s="97"/>
      <c r="N29" s="97"/>
    </row>
    <row r="30" spans="1:14" s="100" customFormat="1" ht="21">
      <c r="A30" s="96" t="s">
        <v>47</v>
      </c>
      <c r="C30" s="97"/>
      <c r="D30" s="97"/>
      <c r="E30" s="97"/>
      <c r="F30" s="97"/>
      <c r="G30" s="97"/>
      <c r="H30" s="97"/>
      <c r="I30" s="98"/>
      <c r="J30" s="101"/>
      <c r="K30" s="97"/>
      <c r="L30" s="97"/>
      <c r="M30" s="97"/>
      <c r="N30" s="97"/>
    </row>
    <row r="31" spans="1:14" s="100" customFormat="1" ht="21">
      <c r="A31" s="96" t="s">
        <v>48</v>
      </c>
      <c r="B31" s="97"/>
      <c r="C31" s="97"/>
      <c r="D31" s="97"/>
      <c r="E31" s="97"/>
      <c r="F31" s="97"/>
      <c r="G31" s="97"/>
      <c r="H31" s="97"/>
      <c r="I31" s="98"/>
      <c r="J31" s="101"/>
      <c r="K31" s="97"/>
      <c r="L31" s="97"/>
      <c r="M31" s="97"/>
      <c r="N31" s="97"/>
    </row>
    <row r="32" spans="1:14" s="100" customFormat="1" ht="21">
      <c r="A32" s="102" t="s">
        <v>49</v>
      </c>
      <c r="B32" s="97"/>
      <c r="C32" s="97"/>
      <c r="D32" s="97"/>
      <c r="E32" s="97"/>
      <c r="F32" s="97"/>
      <c r="G32" s="97"/>
      <c r="H32" s="97"/>
      <c r="I32" s="98"/>
      <c r="J32" s="101"/>
      <c r="K32" s="97"/>
      <c r="L32" s="97"/>
      <c r="M32" s="97"/>
      <c r="N32" s="97"/>
    </row>
    <row r="33" spans="1:14" s="108" customFormat="1" ht="21">
      <c r="A33" s="109" t="s">
        <v>31</v>
      </c>
      <c r="B33" s="105"/>
      <c r="C33" s="105"/>
      <c r="D33" s="105"/>
      <c r="E33" s="105"/>
      <c r="F33" s="105"/>
      <c r="G33" s="105"/>
      <c r="H33" s="105"/>
      <c r="I33" s="106"/>
      <c r="J33" s="107"/>
      <c r="K33" s="105"/>
      <c r="L33" s="105"/>
      <c r="M33" s="105"/>
      <c r="N33" s="105"/>
    </row>
    <row r="34" spans="1:14" s="100" customFormat="1" ht="21">
      <c r="A34" s="110" t="s">
        <v>32</v>
      </c>
      <c r="B34" s="111">
        <v>15000</v>
      </c>
      <c r="C34" s="97"/>
      <c r="D34" s="97">
        <v>110</v>
      </c>
      <c r="E34" s="97">
        <v>425</v>
      </c>
      <c r="F34" s="97">
        <v>301</v>
      </c>
      <c r="G34" s="97">
        <v>42</v>
      </c>
      <c r="H34" s="97">
        <v>878</v>
      </c>
      <c r="I34" s="98"/>
      <c r="J34" s="101"/>
      <c r="K34" s="97"/>
      <c r="L34" s="97"/>
      <c r="M34" s="97"/>
      <c r="N34" s="97"/>
    </row>
    <row r="35" spans="1:14" s="100" customFormat="1" ht="21">
      <c r="A35" s="110" t="s">
        <v>33</v>
      </c>
      <c r="B35" s="97">
        <v>50</v>
      </c>
      <c r="C35" s="97"/>
      <c r="D35" s="97" t="s">
        <v>94</v>
      </c>
      <c r="E35" s="97">
        <v>3</v>
      </c>
      <c r="F35" s="97">
        <v>2</v>
      </c>
      <c r="G35" s="97"/>
      <c r="H35" s="97">
        <v>5</v>
      </c>
      <c r="I35" s="98"/>
      <c r="J35" s="101"/>
      <c r="K35" s="97"/>
      <c r="L35" s="97"/>
      <c r="M35" s="97"/>
      <c r="N35" s="97"/>
    </row>
    <row r="36" spans="1:14" s="100" customFormat="1" ht="21">
      <c r="A36" s="110" t="s">
        <v>34</v>
      </c>
      <c r="B36" s="111">
        <v>2000</v>
      </c>
      <c r="C36" s="97"/>
      <c r="D36" s="97"/>
      <c r="E36" s="97"/>
      <c r="F36" s="97"/>
      <c r="G36" s="97"/>
      <c r="H36" s="97"/>
      <c r="I36" s="98"/>
      <c r="J36" s="101"/>
      <c r="K36" s="97"/>
      <c r="L36" s="97"/>
      <c r="M36" s="97"/>
      <c r="N36" s="97"/>
    </row>
    <row r="37" spans="1:14" s="100" customFormat="1" ht="21">
      <c r="A37" s="110" t="s">
        <v>35</v>
      </c>
      <c r="B37" s="97">
        <v>900</v>
      </c>
      <c r="C37" s="97"/>
      <c r="D37" s="97"/>
      <c r="E37" s="97"/>
      <c r="F37" s="97"/>
      <c r="G37" s="97"/>
      <c r="H37" s="97"/>
      <c r="I37" s="98"/>
      <c r="J37" s="101"/>
      <c r="K37" s="97"/>
      <c r="L37" s="97"/>
      <c r="M37" s="97"/>
      <c r="N37" s="97"/>
    </row>
    <row r="38" spans="1:14" s="108" customFormat="1" ht="21">
      <c r="A38" s="112" t="s">
        <v>95</v>
      </c>
      <c r="B38" s="112">
        <v>300</v>
      </c>
      <c r="C38" s="112"/>
      <c r="D38" s="112"/>
      <c r="E38" s="112">
        <v>91</v>
      </c>
      <c r="F38" s="112">
        <v>42</v>
      </c>
      <c r="G38" s="112"/>
      <c r="H38" s="112">
        <v>133</v>
      </c>
      <c r="I38" s="113"/>
      <c r="J38" s="114"/>
      <c r="K38" s="112"/>
      <c r="L38" s="112"/>
      <c r="M38" s="112"/>
      <c r="N38" s="112"/>
    </row>
    <row r="39" spans="1:14" s="108" customFormat="1" ht="21">
      <c r="A39" s="112" t="s">
        <v>96</v>
      </c>
      <c r="B39" s="112">
        <v>300</v>
      </c>
      <c r="C39" s="112"/>
      <c r="D39" s="112">
        <v>26</v>
      </c>
      <c r="E39" s="112">
        <v>53</v>
      </c>
      <c r="F39" s="112">
        <v>33</v>
      </c>
      <c r="G39" s="112"/>
      <c r="H39" s="112">
        <v>112</v>
      </c>
      <c r="I39" s="113"/>
      <c r="J39" s="114"/>
      <c r="K39" s="112"/>
      <c r="L39" s="112"/>
      <c r="M39" s="112"/>
      <c r="N39" s="112"/>
    </row>
    <row r="40" spans="1:14" s="108" customFormat="1" ht="21">
      <c r="A40" s="112" t="s">
        <v>97</v>
      </c>
      <c r="B40" s="112">
        <v>300</v>
      </c>
      <c r="C40" s="112"/>
      <c r="D40" s="112">
        <v>14</v>
      </c>
      <c r="E40" s="112">
        <v>43</v>
      </c>
      <c r="F40" s="112">
        <v>47</v>
      </c>
      <c r="G40" s="112">
        <v>3</v>
      </c>
      <c r="H40" s="112">
        <v>107</v>
      </c>
      <c r="I40" s="113"/>
      <c r="J40" s="114"/>
      <c r="K40" s="112"/>
      <c r="L40" s="112"/>
      <c r="M40" s="112"/>
      <c r="N40" s="112"/>
    </row>
    <row r="41" spans="1:14" s="108" customFormat="1" ht="21">
      <c r="A41" s="95" t="s">
        <v>36</v>
      </c>
      <c r="B41" s="105"/>
      <c r="C41" s="105"/>
      <c r="D41" s="105"/>
      <c r="E41" s="105"/>
      <c r="F41" s="105"/>
      <c r="G41" s="105"/>
      <c r="H41" s="105"/>
      <c r="I41" s="106"/>
      <c r="J41" s="107"/>
      <c r="K41" s="105"/>
      <c r="L41" s="105"/>
      <c r="M41" s="105"/>
      <c r="N41" s="105"/>
    </row>
    <row r="42" spans="1:14" s="100" customFormat="1" ht="21">
      <c r="A42" s="110" t="s">
        <v>37</v>
      </c>
      <c r="B42" s="97"/>
      <c r="C42" s="97"/>
      <c r="D42" s="97"/>
      <c r="E42" s="97"/>
      <c r="F42" s="97"/>
      <c r="G42" s="97"/>
      <c r="H42" s="97"/>
      <c r="I42" s="98"/>
      <c r="J42" s="101"/>
      <c r="K42" s="97"/>
      <c r="L42" s="97"/>
      <c r="M42" s="97"/>
      <c r="N42" s="97"/>
    </row>
    <row r="43" spans="1:14" s="100" customFormat="1" ht="21">
      <c r="A43" s="110" t="s">
        <v>38</v>
      </c>
      <c r="B43" s="97"/>
      <c r="C43" s="97"/>
      <c r="D43" s="97"/>
      <c r="E43" s="97"/>
      <c r="F43" s="97"/>
      <c r="G43" s="97"/>
      <c r="H43" s="97"/>
      <c r="I43" s="98"/>
      <c r="J43" s="101"/>
      <c r="K43" s="97"/>
      <c r="L43" s="97"/>
      <c r="M43" s="97"/>
      <c r="N43" s="97"/>
    </row>
    <row r="44" spans="1:14" s="100" customFormat="1" ht="21">
      <c r="A44" s="110" t="s">
        <v>39</v>
      </c>
      <c r="B44" s="97"/>
      <c r="C44" s="97"/>
      <c r="D44" s="97"/>
      <c r="E44" s="97"/>
      <c r="F44" s="97"/>
      <c r="G44" s="97"/>
      <c r="H44" s="97"/>
      <c r="I44" s="98"/>
      <c r="J44" s="101"/>
      <c r="K44" s="97"/>
      <c r="L44" s="97"/>
      <c r="M44" s="97"/>
      <c r="N44" s="97"/>
    </row>
    <row r="45" spans="1:14" s="108" customFormat="1" ht="21">
      <c r="A45" s="115" t="s">
        <v>98</v>
      </c>
      <c r="B45" s="112">
        <v>30</v>
      </c>
      <c r="C45" s="112"/>
      <c r="D45" s="112"/>
      <c r="E45" s="112">
        <v>30</v>
      </c>
      <c r="F45" s="112"/>
      <c r="G45" s="112"/>
      <c r="H45" s="112">
        <v>30</v>
      </c>
      <c r="I45" s="113"/>
      <c r="J45" s="114"/>
      <c r="K45" s="112"/>
      <c r="L45" s="112"/>
      <c r="M45" s="112"/>
      <c r="N45" s="112"/>
    </row>
    <row r="46" spans="1:14" s="108" customFormat="1" ht="24" customHeight="1">
      <c r="A46" s="115" t="s">
        <v>99</v>
      </c>
      <c r="B46" s="112"/>
      <c r="C46" s="112"/>
      <c r="D46" s="112"/>
      <c r="E46" s="112"/>
      <c r="F46" s="112"/>
      <c r="G46" s="112"/>
      <c r="H46" s="112"/>
      <c r="I46" s="113"/>
      <c r="J46" s="114"/>
      <c r="K46" s="112"/>
      <c r="L46" s="112"/>
      <c r="M46" s="112"/>
      <c r="N46" s="112"/>
    </row>
    <row r="47" spans="1:14" s="100" customFormat="1" ht="21">
      <c r="A47" s="110" t="s">
        <v>40</v>
      </c>
      <c r="B47" s="97">
        <v>378</v>
      </c>
      <c r="C47" s="97"/>
      <c r="D47" s="97"/>
      <c r="E47" s="97"/>
      <c r="F47" s="97"/>
      <c r="G47" s="97"/>
      <c r="H47" s="97"/>
      <c r="I47" s="98"/>
      <c r="J47" s="101"/>
      <c r="K47" s="97"/>
      <c r="L47" s="97"/>
      <c r="M47" s="97"/>
      <c r="N47" s="97"/>
    </row>
    <row r="48" spans="1:14" s="100" customFormat="1" ht="21">
      <c r="A48" s="97" t="s">
        <v>41</v>
      </c>
      <c r="B48" s="97"/>
      <c r="C48" s="97"/>
      <c r="D48" s="97"/>
      <c r="E48" s="97">
        <v>71</v>
      </c>
      <c r="F48" s="97">
        <v>6</v>
      </c>
      <c r="G48" s="97"/>
      <c r="H48" s="97"/>
      <c r="I48" s="98"/>
      <c r="J48" s="101"/>
      <c r="K48" s="97"/>
      <c r="L48" s="97"/>
      <c r="M48" s="97"/>
      <c r="N48" s="97"/>
    </row>
    <row r="49" spans="1:14" s="100" customFormat="1" ht="21">
      <c r="A49" s="97" t="s">
        <v>42</v>
      </c>
      <c r="B49" s="97"/>
      <c r="C49" s="97"/>
      <c r="D49" s="97">
        <v>12</v>
      </c>
      <c r="E49" s="97">
        <v>171</v>
      </c>
      <c r="F49" s="97">
        <v>9</v>
      </c>
      <c r="G49" s="97"/>
      <c r="H49" s="97"/>
      <c r="I49" s="98"/>
      <c r="J49" s="101"/>
      <c r="K49" s="97"/>
      <c r="L49" s="97"/>
      <c r="M49" s="97"/>
      <c r="N49" s="97"/>
    </row>
    <row r="50" spans="1:14" s="100" customFormat="1" ht="21">
      <c r="A50" s="97" t="s">
        <v>43</v>
      </c>
      <c r="B50" s="97"/>
      <c r="C50" s="97"/>
      <c r="D50" s="97" t="s">
        <v>94</v>
      </c>
      <c r="E50" s="97">
        <v>101</v>
      </c>
      <c r="F50" s="97">
        <v>8</v>
      </c>
      <c r="G50" s="97"/>
      <c r="H50" s="97"/>
      <c r="I50" s="98"/>
      <c r="J50" s="101"/>
      <c r="K50" s="97"/>
      <c r="L50" s="97"/>
      <c r="M50" s="97"/>
      <c r="N50" s="97"/>
    </row>
    <row r="51" spans="1:14" s="100" customFormat="1" ht="21">
      <c r="A51" s="110" t="s">
        <v>44</v>
      </c>
      <c r="B51" s="97"/>
      <c r="C51" s="97"/>
      <c r="D51" s="97"/>
      <c r="E51" s="97" t="s">
        <v>94</v>
      </c>
      <c r="F51" s="97" t="s">
        <v>94</v>
      </c>
      <c r="G51" s="97"/>
      <c r="H51" s="97"/>
      <c r="I51" s="98"/>
      <c r="J51" s="101"/>
      <c r="K51" s="97"/>
      <c r="L51" s="97"/>
      <c r="M51" s="97"/>
      <c r="N51" s="97"/>
    </row>
    <row r="52" spans="1:14" s="100" customFormat="1" ht="21">
      <c r="A52" s="97" t="s">
        <v>41</v>
      </c>
      <c r="B52" s="97"/>
      <c r="C52" s="97"/>
      <c r="D52" s="97"/>
      <c r="E52" s="97"/>
      <c r="F52" s="97"/>
      <c r="G52" s="97"/>
      <c r="H52" s="97"/>
      <c r="I52" s="98"/>
      <c r="J52" s="101"/>
      <c r="K52" s="97"/>
      <c r="L52" s="97"/>
      <c r="M52" s="97"/>
      <c r="N52" s="97"/>
    </row>
    <row r="53" spans="1:14" s="100" customFormat="1" ht="21">
      <c r="A53" s="97" t="s">
        <v>42</v>
      </c>
      <c r="B53" s="97"/>
      <c r="C53" s="97"/>
      <c r="D53" s="97"/>
      <c r="E53" s="97"/>
      <c r="F53" s="97"/>
      <c r="G53" s="97"/>
      <c r="H53" s="97"/>
      <c r="I53" s="98"/>
      <c r="J53" s="101"/>
      <c r="K53" s="97"/>
      <c r="L53" s="97"/>
      <c r="M53" s="97"/>
      <c r="N53" s="97"/>
    </row>
    <row r="54" spans="1:14" s="100" customFormat="1" ht="21">
      <c r="A54" s="97" t="s">
        <v>43</v>
      </c>
      <c r="B54" s="97"/>
      <c r="C54" s="97"/>
      <c r="D54" s="97"/>
      <c r="E54" s="97"/>
      <c r="F54" s="97"/>
      <c r="G54" s="97"/>
      <c r="H54" s="97"/>
      <c r="I54" s="98"/>
      <c r="J54" s="101"/>
      <c r="K54" s="97"/>
      <c r="L54" s="97"/>
      <c r="M54" s="97"/>
      <c r="N54" s="97"/>
    </row>
    <row r="55" s="108" customFormat="1" ht="21"/>
    <row r="56" s="108" customFormat="1" ht="21"/>
    <row r="57" s="108" customFormat="1" ht="21"/>
  </sheetData>
  <sheetProtection/>
  <mergeCells count="14">
    <mergeCell ref="A2:N2"/>
    <mergeCell ref="A3:N3"/>
    <mergeCell ref="A4:N4"/>
    <mergeCell ref="A5:A6"/>
    <mergeCell ref="B5:B6"/>
    <mergeCell ref="C5:C6"/>
    <mergeCell ref="D5:G5"/>
    <mergeCell ref="H5:H6"/>
    <mergeCell ref="I5:I6"/>
    <mergeCell ref="J5:J6"/>
    <mergeCell ref="K5:K6"/>
    <mergeCell ref="L5:L6"/>
    <mergeCell ref="M5:M6"/>
    <mergeCell ref="N5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7"/>
  <sheetViews>
    <sheetView view="pageBreakPreview" zoomScale="75" zoomScaleSheetLayoutView="75" zoomScalePageLayoutView="0" workbookViewId="0" topLeftCell="A4">
      <selection activeCell="A20" sqref="A20"/>
    </sheetView>
  </sheetViews>
  <sheetFormatPr defaultColWidth="7.57421875" defaultRowHeight="12.75"/>
  <cols>
    <col min="1" max="1" width="47.140625" style="1" customWidth="1"/>
    <col min="2" max="3" width="11.7109375" style="1" customWidth="1"/>
    <col min="4" max="4" width="10.421875" style="1" customWidth="1"/>
    <col min="5" max="5" width="10.7109375" style="1" customWidth="1"/>
    <col min="6" max="6" width="12.140625" style="1" customWidth="1"/>
    <col min="7" max="7" width="11.28125" style="1" customWidth="1"/>
    <col min="8" max="8" width="10.7109375" style="1" customWidth="1"/>
    <col min="9" max="9" width="13.140625" style="1" customWidth="1"/>
    <col min="10" max="10" width="14.140625" style="1" customWidth="1"/>
    <col min="11" max="14" width="13.140625" style="1" customWidth="1"/>
    <col min="15" max="16384" width="7.57421875" style="1" customWidth="1"/>
  </cols>
  <sheetData>
    <row r="1" ht="23.25">
      <c r="N1" s="90"/>
    </row>
    <row r="2" spans="1:14" ht="26.25">
      <c r="A2" s="444" t="s">
        <v>52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ht="26.25">
      <c r="A3" s="444" t="s">
        <v>100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</row>
    <row r="4" spans="1:14" ht="26.25">
      <c r="A4" s="445" t="s">
        <v>101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</row>
    <row r="5" spans="1:16" s="3" customFormat="1" ht="132.75" customHeight="1">
      <c r="A5" s="446" t="s">
        <v>0</v>
      </c>
      <c r="B5" s="448" t="s">
        <v>1</v>
      </c>
      <c r="C5" s="448" t="s">
        <v>45</v>
      </c>
      <c r="D5" s="450" t="s">
        <v>46</v>
      </c>
      <c r="E5" s="451"/>
      <c r="F5" s="451"/>
      <c r="G5" s="452"/>
      <c r="H5" s="448" t="s">
        <v>2</v>
      </c>
      <c r="I5" s="453" t="s">
        <v>3</v>
      </c>
      <c r="J5" s="455" t="s">
        <v>4</v>
      </c>
      <c r="K5" s="448" t="s">
        <v>5</v>
      </c>
      <c r="L5" s="448" t="s">
        <v>6</v>
      </c>
      <c r="M5" s="448" t="s">
        <v>7</v>
      </c>
      <c r="N5" s="448" t="s">
        <v>8</v>
      </c>
      <c r="O5" s="2"/>
      <c r="P5" s="2"/>
    </row>
    <row r="6" spans="1:16" s="3" customFormat="1" ht="28.5" customHeight="1">
      <c r="A6" s="447"/>
      <c r="B6" s="449"/>
      <c r="C6" s="449"/>
      <c r="D6" s="4" t="s">
        <v>9</v>
      </c>
      <c r="E6" s="4" t="s">
        <v>10</v>
      </c>
      <c r="F6" s="4" t="s">
        <v>11</v>
      </c>
      <c r="G6" s="4" t="s">
        <v>12</v>
      </c>
      <c r="H6" s="449"/>
      <c r="I6" s="454"/>
      <c r="J6" s="456"/>
      <c r="K6" s="457"/>
      <c r="L6" s="449"/>
      <c r="M6" s="449"/>
      <c r="N6" s="449"/>
      <c r="O6" s="2"/>
      <c r="P6" s="2"/>
    </row>
    <row r="7" spans="1:16" s="3" customFormat="1" ht="24" customHeight="1">
      <c r="A7" s="5" t="s">
        <v>13</v>
      </c>
      <c r="B7" s="6"/>
      <c r="C7" s="6"/>
      <c r="D7" s="6"/>
      <c r="E7" s="6"/>
      <c r="F7" s="6"/>
      <c r="G7" s="6"/>
      <c r="H7" s="6"/>
      <c r="I7" s="7"/>
      <c r="J7" s="8"/>
      <c r="K7" s="9"/>
      <c r="L7" s="6"/>
      <c r="M7" s="6"/>
      <c r="N7" s="6"/>
      <c r="O7" s="2"/>
      <c r="P7" s="2"/>
    </row>
    <row r="8" spans="1:16" s="14" customFormat="1" ht="26.25" customHeight="1">
      <c r="A8" s="10" t="s">
        <v>102</v>
      </c>
      <c r="B8" s="4"/>
      <c r="C8" s="4"/>
      <c r="D8" s="4"/>
      <c r="E8" s="4"/>
      <c r="F8" s="4"/>
      <c r="G8" s="4"/>
      <c r="H8" s="4"/>
      <c r="I8" s="11"/>
      <c r="J8" s="12"/>
      <c r="K8" s="4"/>
      <c r="L8" s="4"/>
      <c r="M8" s="4"/>
      <c r="N8" s="4"/>
      <c r="O8" s="13"/>
      <c r="P8" s="13"/>
    </row>
    <row r="9" spans="1:14" s="17" customFormat="1" ht="23.25">
      <c r="A9" s="15" t="s">
        <v>103</v>
      </c>
      <c r="B9" s="24">
        <v>15</v>
      </c>
      <c r="C9" s="24"/>
      <c r="D9" s="24"/>
      <c r="E9" s="24"/>
      <c r="F9" s="24"/>
      <c r="G9" s="24"/>
      <c r="H9" s="116"/>
      <c r="I9" s="117"/>
      <c r="J9" s="118">
        <v>8250</v>
      </c>
      <c r="K9" s="16"/>
      <c r="L9" s="16"/>
      <c r="M9" s="16"/>
      <c r="N9" s="16"/>
    </row>
    <row r="10" spans="1:14" s="17" customFormat="1" ht="23.25">
      <c r="A10" s="15" t="s">
        <v>104</v>
      </c>
      <c r="B10" s="119"/>
      <c r="C10" s="120"/>
      <c r="D10" s="15">
        <v>0</v>
      </c>
      <c r="E10" s="15"/>
      <c r="F10" s="15"/>
      <c r="G10" s="15">
        <v>0</v>
      </c>
      <c r="H10" s="120"/>
      <c r="I10" s="121"/>
      <c r="J10" s="122"/>
      <c r="K10" s="116"/>
      <c r="L10" s="116"/>
      <c r="M10" s="116"/>
      <c r="N10" s="24"/>
    </row>
    <row r="11" spans="1:14" s="17" customFormat="1" ht="23.25">
      <c r="A11" s="18" t="s">
        <v>105</v>
      </c>
      <c r="B11" s="119">
        <v>200</v>
      </c>
      <c r="C11" s="120"/>
      <c r="D11" s="15"/>
      <c r="E11" s="15"/>
      <c r="F11" s="15"/>
      <c r="G11" s="15"/>
      <c r="H11" s="119"/>
      <c r="I11" s="121"/>
      <c r="J11" s="122">
        <v>160000</v>
      </c>
      <c r="K11" s="116"/>
      <c r="L11" s="116"/>
      <c r="M11" s="116"/>
      <c r="N11" s="24"/>
    </row>
    <row r="12" spans="1:14" s="17" customFormat="1" ht="23.25">
      <c r="A12" s="123" t="s">
        <v>106</v>
      </c>
      <c r="B12" s="119"/>
      <c r="C12" s="16"/>
      <c r="D12" s="16">
        <v>0</v>
      </c>
      <c r="E12" s="16">
        <v>3</v>
      </c>
      <c r="F12" s="16">
        <v>22</v>
      </c>
      <c r="G12" s="16">
        <v>0</v>
      </c>
      <c r="H12" s="120">
        <v>25</v>
      </c>
      <c r="I12" s="121">
        <v>0.1</v>
      </c>
      <c r="J12" s="122"/>
      <c r="K12" s="116"/>
      <c r="L12" s="116"/>
      <c r="M12" s="116"/>
      <c r="N12" s="24"/>
    </row>
    <row r="13" spans="1:14" s="17" customFormat="1" ht="23.25">
      <c r="A13" s="124">
        <v>2</v>
      </c>
      <c r="B13" s="16"/>
      <c r="C13" s="16"/>
      <c r="D13" s="16">
        <v>0</v>
      </c>
      <c r="E13" s="16">
        <v>0</v>
      </c>
      <c r="F13" s="16">
        <v>0</v>
      </c>
      <c r="G13" s="16">
        <v>0</v>
      </c>
      <c r="H13" s="16"/>
      <c r="I13" s="125"/>
      <c r="J13" s="126"/>
      <c r="K13" s="16"/>
      <c r="L13" s="16"/>
      <c r="M13" s="16"/>
      <c r="N13" s="16"/>
    </row>
    <row r="14" spans="1:14" s="17" customFormat="1" ht="23.25">
      <c r="A14" s="123">
        <v>3</v>
      </c>
      <c r="B14" s="24"/>
      <c r="C14" s="16"/>
      <c r="D14" s="16">
        <v>0</v>
      </c>
      <c r="E14" s="16"/>
      <c r="F14" s="16"/>
      <c r="G14" s="16">
        <v>0</v>
      </c>
      <c r="H14" s="16"/>
      <c r="I14" s="125"/>
      <c r="J14" s="126"/>
      <c r="K14" s="16"/>
      <c r="L14" s="16"/>
      <c r="M14" s="16"/>
      <c r="N14" s="16"/>
    </row>
    <row r="15" spans="1:14" s="17" customFormat="1" ht="23.25">
      <c r="A15" s="123">
        <v>4</v>
      </c>
      <c r="B15" s="16"/>
      <c r="C15" s="16"/>
      <c r="D15" s="16">
        <v>0</v>
      </c>
      <c r="E15" s="16"/>
      <c r="F15" s="16"/>
      <c r="G15" s="16">
        <v>0</v>
      </c>
      <c r="H15" s="16"/>
      <c r="I15" s="125"/>
      <c r="J15" s="126"/>
      <c r="K15" s="16"/>
      <c r="L15" s="16"/>
      <c r="M15" s="16"/>
      <c r="N15" s="16"/>
    </row>
    <row r="16" spans="1:14" s="17" customFormat="1" ht="23.25">
      <c r="A16" s="15" t="s">
        <v>107</v>
      </c>
      <c r="B16" s="24">
        <v>280</v>
      </c>
      <c r="C16" s="24">
        <v>31</v>
      </c>
      <c r="D16" s="24">
        <v>0</v>
      </c>
      <c r="E16" s="24">
        <v>88</v>
      </c>
      <c r="F16" s="24">
        <v>13</v>
      </c>
      <c r="G16" s="24">
        <v>0</v>
      </c>
      <c r="H16" s="116">
        <v>132</v>
      </c>
      <c r="I16" s="127">
        <v>0.4714</v>
      </c>
      <c r="J16" s="118">
        <v>32200</v>
      </c>
      <c r="K16" s="16"/>
      <c r="L16" s="16"/>
      <c r="M16" s="16"/>
      <c r="N16" s="16"/>
    </row>
    <row r="17" spans="1:14" s="17" customFormat="1" ht="23.25">
      <c r="A17" s="19" t="s">
        <v>108</v>
      </c>
      <c r="B17" s="16"/>
      <c r="C17" s="16">
        <v>31</v>
      </c>
      <c r="D17" s="16">
        <v>0</v>
      </c>
      <c r="E17" s="16">
        <v>88</v>
      </c>
      <c r="F17" s="16">
        <v>13</v>
      </c>
      <c r="G17" s="16">
        <v>0</v>
      </c>
      <c r="H17" s="16">
        <v>132</v>
      </c>
      <c r="I17" s="127">
        <v>0.4714</v>
      </c>
      <c r="J17" s="118">
        <v>32200</v>
      </c>
      <c r="K17" s="128">
        <v>0</v>
      </c>
      <c r="L17" s="128">
        <v>11500</v>
      </c>
      <c r="M17" s="128">
        <v>11500</v>
      </c>
      <c r="N17" s="129">
        <v>0.3571</v>
      </c>
    </row>
    <row r="18" spans="1:14" ht="23.25">
      <c r="A18" s="20" t="s">
        <v>109</v>
      </c>
      <c r="B18" s="21"/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/>
      <c r="I18" s="130"/>
      <c r="J18" s="131"/>
      <c r="K18" s="21"/>
      <c r="L18" s="21"/>
      <c r="M18" s="21"/>
      <c r="N18" s="21"/>
    </row>
    <row r="19" spans="1:14" s="17" customFormat="1" ht="23.25">
      <c r="A19" s="15" t="s">
        <v>110</v>
      </c>
      <c r="B19" s="24">
        <v>540</v>
      </c>
      <c r="C19" s="24">
        <v>50</v>
      </c>
      <c r="D19" s="24">
        <v>2</v>
      </c>
      <c r="E19" s="24">
        <v>37</v>
      </c>
      <c r="F19" s="24">
        <v>11</v>
      </c>
      <c r="G19" s="24">
        <v>0</v>
      </c>
      <c r="H19" s="24">
        <v>50</v>
      </c>
      <c r="I19" s="117">
        <v>0.5611</v>
      </c>
      <c r="J19" s="126"/>
      <c r="K19" s="16"/>
      <c r="L19" s="16"/>
      <c r="M19" s="16"/>
      <c r="N19" s="16"/>
    </row>
    <row r="20" spans="1:14" s="17" customFormat="1" ht="23.25">
      <c r="A20" s="123" t="s">
        <v>111</v>
      </c>
      <c r="B20" s="16"/>
      <c r="C20" s="132"/>
      <c r="D20" s="132"/>
      <c r="E20" s="132">
        <v>21</v>
      </c>
      <c r="F20" s="132">
        <v>87</v>
      </c>
      <c r="G20" s="132">
        <v>227</v>
      </c>
      <c r="H20" s="132">
        <v>335</v>
      </c>
      <c r="I20" s="133"/>
      <c r="J20" s="126"/>
      <c r="K20" s="16"/>
      <c r="L20" s="16"/>
      <c r="M20" s="16"/>
      <c r="N20" s="16"/>
    </row>
    <row r="21" spans="1:14" s="17" customFormat="1" ht="23.25">
      <c r="A21" s="19" t="s">
        <v>112</v>
      </c>
      <c r="B21" s="16"/>
      <c r="C21" s="16"/>
      <c r="D21" s="16">
        <v>0</v>
      </c>
      <c r="E21" s="16">
        <v>0</v>
      </c>
      <c r="F21" s="16">
        <v>0</v>
      </c>
      <c r="G21" s="16">
        <v>80</v>
      </c>
      <c r="H21" s="16">
        <v>80</v>
      </c>
      <c r="I21" s="125"/>
      <c r="J21" s="126"/>
      <c r="K21" s="16"/>
      <c r="L21" s="16"/>
      <c r="M21" s="16"/>
      <c r="N21" s="16"/>
    </row>
    <row r="22" spans="1:14" s="17" customFormat="1" ht="23.25">
      <c r="A22" s="15" t="s">
        <v>113</v>
      </c>
      <c r="B22" s="24">
        <v>104</v>
      </c>
      <c r="C22" s="24">
        <v>50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134">
        <v>0</v>
      </c>
      <c r="J22" s="118">
        <v>83200</v>
      </c>
      <c r="K22" s="128"/>
      <c r="L22" s="128"/>
      <c r="M22" s="128"/>
      <c r="N22" s="16"/>
    </row>
    <row r="23" spans="1:14" s="17" customFormat="1" ht="23.25">
      <c r="A23" s="22" t="s">
        <v>114</v>
      </c>
      <c r="B23" s="16"/>
      <c r="C23" s="16">
        <v>50</v>
      </c>
      <c r="D23" s="16">
        <v>0</v>
      </c>
      <c r="E23" s="16">
        <v>137</v>
      </c>
      <c r="F23" s="16">
        <v>93</v>
      </c>
      <c r="G23" s="16">
        <v>18</v>
      </c>
      <c r="H23" s="16">
        <v>298</v>
      </c>
      <c r="I23" s="133">
        <v>0.48</v>
      </c>
      <c r="J23" s="126"/>
      <c r="K23" s="16"/>
      <c r="L23" s="16"/>
      <c r="M23" s="16"/>
      <c r="N23" s="16"/>
    </row>
    <row r="24" spans="1:14" s="17" customFormat="1" ht="23.25">
      <c r="A24" s="22" t="s">
        <v>115</v>
      </c>
      <c r="B24" s="16">
        <v>229</v>
      </c>
      <c r="C24" s="16">
        <v>58</v>
      </c>
      <c r="D24" s="16">
        <v>0</v>
      </c>
      <c r="E24" s="16">
        <v>19</v>
      </c>
      <c r="F24" s="16">
        <v>39</v>
      </c>
      <c r="G24" s="16">
        <v>0</v>
      </c>
      <c r="H24" s="16">
        <v>58</v>
      </c>
      <c r="I24" s="127">
        <v>0.2533</v>
      </c>
      <c r="J24" s="126"/>
      <c r="K24" s="16"/>
      <c r="L24" s="16"/>
      <c r="M24" s="16"/>
      <c r="N24" s="16"/>
    </row>
    <row r="25" spans="1:14" s="17" customFormat="1" ht="23.25">
      <c r="A25" s="22" t="s">
        <v>116</v>
      </c>
      <c r="B25" s="16"/>
      <c r="C25" s="16"/>
      <c r="D25" s="16">
        <v>4</v>
      </c>
      <c r="E25" s="16">
        <v>11</v>
      </c>
      <c r="F25" s="16">
        <v>0</v>
      </c>
      <c r="G25" s="16">
        <v>0</v>
      </c>
      <c r="H25" s="16">
        <v>73</v>
      </c>
      <c r="I25" s="127">
        <v>0.31</v>
      </c>
      <c r="J25" s="126"/>
      <c r="K25" s="16"/>
      <c r="L25" s="16"/>
      <c r="M25" s="16"/>
      <c r="N25" s="16"/>
    </row>
    <row r="26" spans="1:14" s="17" customFormat="1" ht="23.25">
      <c r="A26" s="15" t="s">
        <v>117</v>
      </c>
      <c r="B26" s="16"/>
      <c r="C26" s="16"/>
      <c r="D26" s="16"/>
      <c r="E26" s="16"/>
      <c r="F26" s="16"/>
      <c r="G26" s="16"/>
      <c r="H26" s="16"/>
      <c r="I26" s="125"/>
      <c r="J26" s="126"/>
      <c r="K26" s="16"/>
      <c r="L26" s="16"/>
      <c r="M26" s="16"/>
      <c r="N26" s="16"/>
    </row>
    <row r="27" spans="1:14" s="17" customFormat="1" ht="23.25">
      <c r="A27" s="22" t="s">
        <v>118</v>
      </c>
      <c r="B27" s="16">
        <v>167</v>
      </c>
      <c r="C27" s="16"/>
      <c r="D27" s="16"/>
      <c r="E27" s="16"/>
      <c r="F27" s="16"/>
      <c r="G27" s="16"/>
      <c r="H27" s="16"/>
      <c r="I27" s="125"/>
      <c r="J27" s="118">
        <v>130000</v>
      </c>
      <c r="K27" s="16"/>
      <c r="L27" s="16"/>
      <c r="M27" s="16"/>
      <c r="N27" s="16"/>
    </row>
    <row r="28" spans="1:14" s="17" customFormat="1" ht="23.25">
      <c r="A28" s="22" t="s">
        <v>119</v>
      </c>
      <c r="B28" s="16"/>
      <c r="C28" s="16"/>
      <c r="D28" s="16">
        <v>0</v>
      </c>
      <c r="E28" s="16">
        <v>0</v>
      </c>
      <c r="F28" s="16">
        <v>0</v>
      </c>
      <c r="G28" s="16">
        <v>0</v>
      </c>
      <c r="H28" s="16"/>
      <c r="I28" s="125"/>
      <c r="J28" s="118"/>
      <c r="K28" s="128"/>
      <c r="L28" s="128"/>
      <c r="M28" s="128"/>
      <c r="N28" s="16"/>
    </row>
    <row r="29" spans="1:14" s="17" customFormat="1" ht="23.25">
      <c r="A29" s="15"/>
      <c r="B29" s="16"/>
      <c r="C29" s="16"/>
      <c r="D29" s="16"/>
      <c r="E29" s="16"/>
      <c r="F29" s="16"/>
      <c r="G29" s="16"/>
      <c r="H29" s="16"/>
      <c r="I29" s="125"/>
      <c r="J29" s="126"/>
      <c r="K29" s="16"/>
      <c r="L29" s="16"/>
      <c r="M29" s="16"/>
      <c r="N29" s="16"/>
    </row>
    <row r="30" spans="1:14" ht="46.5">
      <c r="A30" s="23" t="s">
        <v>23</v>
      </c>
      <c r="B30" s="135"/>
      <c r="C30" s="135"/>
      <c r="D30" s="135"/>
      <c r="E30" s="135"/>
      <c r="F30" s="135"/>
      <c r="G30" s="135"/>
      <c r="H30" s="135"/>
      <c r="I30" s="136"/>
      <c r="J30" s="137"/>
      <c r="K30" s="135"/>
      <c r="L30" s="135"/>
      <c r="M30" s="135"/>
      <c r="N30" s="135"/>
    </row>
    <row r="31" spans="1:14" s="17" customFormat="1" ht="23.25">
      <c r="A31" s="15" t="s">
        <v>24</v>
      </c>
      <c r="B31" s="16"/>
      <c r="C31" s="16"/>
      <c r="D31" s="16"/>
      <c r="E31" s="16"/>
      <c r="F31" s="16"/>
      <c r="G31" s="16"/>
      <c r="H31" s="16"/>
      <c r="I31" s="125"/>
      <c r="J31" s="126"/>
      <c r="K31" s="16"/>
      <c r="L31" s="16"/>
      <c r="M31" s="16"/>
      <c r="N31" s="16"/>
    </row>
    <row r="32" spans="1:14" s="17" customFormat="1" ht="23.25">
      <c r="A32" s="15" t="s">
        <v>25</v>
      </c>
      <c r="B32" s="16"/>
      <c r="C32" s="16"/>
      <c r="D32" s="16"/>
      <c r="E32" s="16"/>
      <c r="F32" s="16"/>
      <c r="G32" s="16"/>
      <c r="H32" s="16"/>
      <c r="I32" s="125"/>
      <c r="J32" s="126"/>
      <c r="K32" s="16"/>
      <c r="L32" s="16"/>
      <c r="M32" s="16"/>
      <c r="N32" s="16"/>
    </row>
    <row r="33" spans="1:14" s="17" customFormat="1" ht="23.25">
      <c r="A33" s="15" t="s">
        <v>26</v>
      </c>
      <c r="B33" s="16"/>
      <c r="C33" s="16"/>
      <c r="D33" s="16"/>
      <c r="E33" s="16"/>
      <c r="F33" s="16"/>
      <c r="G33" s="16"/>
      <c r="H33" s="16"/>
      <c r="I33" s="125"/>
      <c r="J33" s="126"/>
      <c r="K33" s="16"/>
      <c r="L33" s="16"/>
      <c r="M33" s="16"/>
      <c r="N33" s="16"/>
    </row>
    <row r="34" spans="1:14" s="17" customFormat="1" ht="23.25">
      <c r="A34" s="15" t="s">
        <v>27</v>
      </c>
      <c r="B34" s="16"/>
      <c r="C34" s="16"/>
      <c r="D34" s="16"/>
      <c r="E34" s="16"/>
      <c r="F34" s="16"/>
      <c r="G34" s="16"/>
      <c r="H34" s="16"/>
      <c r="I34" s="125"/>
      <c r="J34" s="126"/>
      <c r="K34" s="16"/>
      <c r="L34" s="16"/>
      <c r="M34" s="16"/>
      <c r="N34" s="16"/>
    </row>
    <row r="35" spans="1:14" ht="46.5">
      <c r="A35" s="23" t="s">
        <v>28</v>
      </c>
      <c r="B35" s="135"/>
      <c r="C35" s="135"/>
      <c r="D35" s="135"/>
      <c r="E35" s="135"/>
      <c r="F35" s="135"/>
      <c r="G35" s="135"/>
      <c r="H35" s="135"/>
      <c r="I35" s="136"/>
      <c r="J35" s="137"/>
      <c r="K35" s="135"/>
      <c r="L35" s="135"/>
      <c r="M35" s="135"/>
      <c r="N35" s="135"/>
    </row>
    <row r="36" spans="1:14" s="17" customFormat="1" ht="26.25" customHeight="1">
      <c r="A36" s="18" t="s">
        <v>120</v>
      </c>
      <c r="B36" s="16"/>
      <c r="C36" s="16"/>
      <c r="D36" s="16"/>
      <c r="E36" s="16"/>
      <c r="F36" s="16"/>
      <c r="G36" s="16"/>
      <c r="H36" s="16"/>
      <c r="I36" s="125"/>
      <c r="J36" s="126"/>
      <c r="K36" s="16"/>
      <c r="L36" s="16"/>
      <c r="M36" s="16"/>
      <c r="N36" s="16"/>
    </row>
    <row r="37" spans="1:14" s="17" customFormat="1" ht="23.25">
      <c r="A37" s="15" t="s">
        <v>30</v>
      </c>
      <c r="B37" s="16"/>
      <c r="C37" s="16"/>
      <c r="D37" s="16"/>
      <c r="E37" s="16"/>
      <c r="F37" s="16"/>
      <c r="G37" s="16"/>
      <c r="H37" s="16"/>
      <c r="I37" s="125"/>
      <c r="J37" s="126"/>
      <c r="K37" s="16"/>
      <c r="L37" s="16"/>
      <c r="M37" s="16"/>
      <c r="N37" s="16"/>
    </row>
    <row r="38" spans="1:14" s="17" customFormat="1" ht="23.25">
      <c r="A38" s="15" t="s">
        <v>47</v>
      </c>
      <c r="C38" s="16"/>
      <c r="D38" s="16"/>
      <c r="E38" s="16"/>
      <c r="F38" s="16"/>
      <c r="G38" s="16"/>
      <c r="H38" s="16"/>
      <c r="I38" s="125"/>
      <c r="J38" s="126"/>
      <c r="K38" s="16"/>
      <c r="L38" s="16"/>
      <c r="M38" s="16"/>
      <c r="N38" s="16"/>
    </row>
    <row r="39" spans="1:14" s="17" customFormat="1" ht="23.25">
      <c r="A39" s="15" t="s">
        <v>48</v>
      </c>
      <c r="B39" s="16"/>
      <c r="C39" s="16"/>
      <c r="D39" s="16"/>
      <c r="E39" s="16"/>
      <c r="F39" s="16"/>
      <c r="G39" s="16"/>
      <c r="H39" s="16"/>
      <c r="I39" s="125"/>
      <c r="J39" s="126"/>
      <c r="K39" s="16"/>
      <c r="L39" s="16"/>
      <c r="M39" s="16"/>
      <c r="N39" s="16"/>
    </row>
    <row r="40" spans="1:14" s="17" customFormat="1" ht="23.25">
      <c r="A40" s="18" t="s">
        <v>49</v>
      </c>
      <c r="B40" s="16"/>
      <c r="C40" s="16"/>
      <c r="D40" s="16"/>
      <c r="E40" s="16"/>
      <c r="F40" s="16"/>
      <c r="G40" s="16"/>
      <c r="H40" s="16"/>
      <c r="I40" s="125"/>
      <c r="J40" s="126"/>
      <c r="K40" s="16"/>
      <c r="L40" s="16"/>
      <c r="M40" s="16"/>
      <c r="N40" s="16"/>
    </row>
    <row r="41" spans="1:14" ht="23.25">
      <c r="A41" s="25" t="s">
        <v>31</v>
      </c>
      <c r="B41" s="135"/>
      <c r="C41" s="135"/>
      <c r="D41" s="135"/>
      <c r="E41" s="135"/>
      <c r="F41" s="135"/>
      <c r="G41" s="135"/>
      <c r="H41" s="135"/>
      <c r="I41" s="136"/>
      <c r="J41" s="138" t="s">
        <v>121</v>
      </c>
      <c r="K41" s="139"/>
      <c r="L41" s="140"/>
      <c r="M41" s="140"/>
      <c r="N41" s="135"/>
    </row>
    <row r="42" spans="1:14" s="17" customFormat="1" ht="23.25">
      <c r="A42" s="24" t="s">
        <v>32</v>
      </c>
      <c r="B42" s="116">
        <v>75000</v>
      </c>
      <c r="C42" s="116">
        <v>26091</v>
      </c>
      <c r="D42" s="116">
        <v>736</v>
      </c>
      <c r="E42" s="116">
        <v>1718</v>
      </c>
      <c r="F42" s="116">
        <v>954</v>
      </c>
      <c r="G42" s="116">
        <v>319</v>
      </c>
      <c r="H42" s="116">
        <v>29318</v>
      </c>
      <c r="I42" s="141">
        <v>0.39</v>
      </c>
      <c r="J42" s="118">
        <v>235980</v>
      </c>
      <c r="K42" s="142">
        <v>90350.37</v>
      </c>
      <c r="L42" s="142">
        <v>43487.36</v>
      </c>
      <c r="M42" s="142">
        <v>133837.73</v>
      </c>
      <c r="N42" s="143">
        <v>0.56</v>
      </c>
    </row>
    <row r="43" spans="1:14" s="17" customFormat="1" ht="23.25">
      <c r="A43" s="24" t="s">
        <v>33</v>
      </c>
      <c r="B43" s="116">
        <v>1100</v>
      </c>
      <c r="C43" s="116">
        <v>731</v>
      </c>
      <c r="D43" s="24">
        <v>2</v>
      </c>
      <c r="E43" s="24">
        <v>4</v>
      </c>
      <c r="F43" s="24">
        <v>3</v>
      </c>
      <c r="G43" s="24">
        <v>1</v>
      </c>
      <c r="H43" s="116">
        <v>741</v>
      </c>
      <c r="I43" s="141">
        <v>0.66</v>
      </c>
      <c r="J43" s="126"/>
      <c r="K43" s="16"/>
      <c r="L43" s="16"/>
      <c r="M43" s="16"/>
      <c r="N43" s="16"/>
    </row>
    <row r="44" spans="1:14" s="17" customFormat="1" ht="23.25">
      <c r="A44" s="24" t="s">
        <v>122</v>
      </c>
      <c r="B44" s="119">
        <v>19300</v>
      </c>
      <c r="C44" s="119"/>
      <c r="D44" s="144">
        <v>0</v>
      </c>
      <c r="E44" s="144">
        <v>0</v>
      </c>
      <c r="F44" s="144">
        <v>0</v>
      </c>
      <c r="G44" s="144">
        <v>0</v>
      </c>
      <c r="H44" s="119"/>
      <c r="I44" s="125"/>
      <c r="J44" s="126"/>
      <c r="K44" s="16"/>
      <c r="L44" s="16"/>
      <c r="M44" s="16"/>
      <c r="N44" s="16"/>
    </row>
    <row r="45" spans="1:14" s="17" customFormat="1" ht="23.25">
      <c r="A45" s="16" t="s">
        <v>123</v>
      </c>
      <c r="B45" s="119">
        <v>1200</v>
      </c>
      <c r="C45" s="145">
        <v>611</v>
      </c>
      <c r="D45" s="132">
        <v>32</v>
      </c>
      <c r="E45" s="132">
        <v>45</v>
      </c>
      <c r="F45" s="132">
        <v>40</v>
      </c>
      <c r="G45" s="132">
        <v>13</v>
      </c>
      <c r="H45" s="132">
        <v>741</v>
      </c>
      <c r="I45" s="121">
        <v>0.6175</v>
      </c>
      <c r="J45" s="126"/>
      <c r="K45" s="16"/>
      <c r="L45" s="16"/>
      <c r="M45" s="16"/>
      <c r="N45" s="16"/>
    </row>
    <row r="46" spans="1:14" s="17" customFormat="1" ht="23.25">
      <c r="A46" s="16" t="s">
        <v>124</v>
      </c>
      <c r="B46" s="128">
        <v>1000</v>
      </c>
      <c r="C46" s="144">
        <v>434</v>
      </c>
      <c r="D46" s="132">
        <v>50</v>
      </c>
      <c r="E46" s="132">
        <v>135</v>
      </c>
      <c r="F46" s="132">
        <v>105</v>
      </c>
      <c r="G46" s="132">
        <v>90</v>
      </c>
      <c r="H46" s="132">
        <v>814</v>
      </c>
      <c r="I46" s="146">
        <v>0.81</v>
      </c>
      <c r="J46" s="126"/>
      <c r="K46" s="16"/>
      <c r="L46" s="16"/>
      <c r="M46" s="16"/>
      <c r="N46" s="16"/>
    </row>
    <row r="47" spans="1:14" s="17" customFormat="1" ht="23.25">
      <c r="A47" s="16" t="s">
        <v>125</v>
      </c>
      <c r="B47" s="116">
        <v>5000</v>
      </c>
      <c r="C47" s="128">
        <v>1169</v>
      </c>
      <c r="D47" s="16">
        <v>93</v>
      </c>
      <c r="E47" s="16">
        <v>358</v>
      </c>
      <c r="F47" s="16">
        <v>102</v>
      </c>
      <c r="G47" s="16">
        <v>25</v>
      </c>
      <c r="H47" s="128">
        <v>1747</v>
      </c>
      <c r="I47" s="141">
        <v>0.3494</v>
      </c>
      <c r="J47" s="126"/>
      <c r="K47" s="16"/>
      <c r="L47" s="16"/>
      <c r="M47" s="16"/>
      <c r="N47" s="16"/>
    </row>
    <row r="48" spans="1:14" ht="23.25">
      <c r="A48" s="21" t="s">
        <v>126</v>
      </c>
      <c r="B48" s="147">
        <v>1000</v>
      </c>
      <c r="C48" s="21">
        <v>282</v>
      </c>
      <c r="D48" s="21">
        <v>443</v>
      </c>
      <c r="E48" s="21">
        <v>108</v>
      </c>
      <c r="F48" s="21">
        <v>159</v>
      </c>
      <c r="G48" s="21">
        <v>0</v>
      </c>
      <c r="H48" s="21">
        <v>992</v>
      </c>
      <c r="I48" s="148">
        <v>0.992</v>
      </c>
      <c r="J48" s="131"/>
      <c r="K48" s="21"/>
      <c r="L48" s="21"/>
      <c r="M48" s="21"/>
      <c r="N48" s="21"/>
    </row>
    <row r="49" spans="1:14" ht="23.25">
      <c r="A49" s="21" t="s">
        <v>127</v>
      </c>
      <c r="B49" s="147">
        <v>4500</v>
      </c>
      <c r="C49" s="147">
        <v>1200</v>
      </c>
      <c r="D49" s="21">
        <v>50</v>
      </c>
      <c r="E49" s="21">
        <v>135</v>
      </c>
      <c r="F49" s="21">
        <v>105</v>
      </c>
      <c r="G49" s="21">
        <v>90</v>
      </c>
      <c r="H49" s="147">
        <v>1580</v>
      </c>
      <c r="I49" s="148">
        <v>0.35</v>
      </c>
      <c r="J49" s="131"/>
      <c r="K49" s="21"/>
      <c r="L49" s="21"/>
      <c r="M49" s="21"/>
      <c r="N49" s="21"/>
    </row>
    <row r="50" spans="1:14" ht="23.25">
      <c r="A50" s="21" t="s">
        <v>128</v>
      </c>
      <c r="B50" s="21">
        <v>300</v>
      </c>
      <c r="C50" s="21">
        <v>486</v>
      </c>
      <c r="D50" s="21">
        <v>0</v>
      </c>
      <c r="E50" s="21">
        <v>0</v>
      </c>
      <c r="F50" s="21">
        <v>0</v>
      </c>
      <c r="G50" s="21">
        <v>0</v>
      </c>
      <c r="H50" s="21">
        <v>486</v>
      </c>
      <c r="I50" s="130"/>
      <c r="J50" s="131"/>
      <c r="K50" s="21"/>
      <c r="L50" s="21"/>
      <c r="M50" s="21"/>
      <c r="N50" s="21"/>
    </row>
    <row r="51" spans="1:14" ht="23.25">
      <c r="A51" s="21" t="s">
        <v>129</v>
      </c>
      <c r="B51" s="147">
        <v>1500</v>
      </c>
      <c r="C51" s="21">
        <v>350</v>
      </c>
      <c r="D51" s="21">
        <v>90</v>
      </c>
      <c r="E51" s="21">
        <v>20</v>
      </c>
      <c r="F51" s="21">
        <v>15</v>
      </c>
      <c r="G51" s="21">
        <v>5</v>
      </c>
      <c r="H51" s="147">
        <v>475</v>
      </c>
      <c r="I51" s="148">
        <v>0.3166</v>
      </c>
      <c r="J51" s="131"/>
      <c r="K51" s="21"/>
      <c r="L51" s="21"/>
      <c r="M51" s="21"/>
      <c r="N51" s="21"/>
    </row>
    <row r="52" spans="1:14" ht="23.25">
      <c r="A52" s="21" t="s">
        <v>130</v>
      </c>
      <c r="B52" s="147">
        <v>300</v>
      </c>
      <c r="C52" s="21">
        <v>0</v>
      </c>
      <c r="D52" s="21">
        <v>195</v>
      </c>
      <c r="E52" s="21">
        <v>70</v>
      </c>
      <c r="F52" s="21">
        <v>34</v>
      </c>
      <c r="G52" s="21">
        <v>1</v>
      </c>
      <c r="H52" s="21">
        <v>300</v>
      </c>
      <c r="I52" s="149">
        <v>1</v>
      </c>
      <c r="J52" s="131"/>
      <c r="K52" s="21"/>
      <c r="L52" s="21"/>
      <c r="M52" s="21"/>
      <c r="N52" s="21"/>
    </row>
    <row r="53" spans="1:14" ht="23.25">
      <c r="A53" s="21" t="s">
        <v>131</v>
      </c>
      <c r="B53" s="147">
        <v>1500</v>
      </c>
      <c r="C53" s="21">
        <v>828</v>
      </c>
      <c r="D53" s="21">
        <v>55</v>
      </c>
      <c r="E53" s="21">
        <v>62</v>
      </c>
      <c r="F53" s="21">
        <v>45</v>
      </c>
      <c r="G53" s="21">
        <v>18</v>
      </c>
      <c r="H53" s="147">
        <v>1008</v>
      </c>
      <c r="I53" s="148">
        <v>0.672</v>
      </c>
      <c r="J53" s="131"/>
      <c r="K53" s="21"/>
      <c r="L53" s="21"/>
      <c r="M53" s="21"/>
      <c r="N53" s="21"/>
    </row>
    <row r="54" spans="1:14" ht="23.25">
      <c r="A54" s="21" t="s">
        <v>132</v>
      </c>
      <c r="B54" s="147">
        <v>3000</v>
      </c>
      <c r="C54" s="147">
        <v>1250</v>
      </c>
      <c r="D54" s="21">
        <v>405</v>
      </c>
      <c r="E54" s="21">
        <v>435</v>
      </c>
      <c r="F54" s="21">
        <v>330</v>
      </c>
      <c r="G54" s="21">
        <v>130</v>
      </c>
      <c r="H54" s="147">
        <v>2550</v>
      </c>
      <c r="I54" s="149">
        <v>0.85</v>
      </c>
      <c r="J54" s="131"/>
      <c r="K54" s="21"/>
      <c r="L54" s="21"/>
      <c r="M54" s="21"/>
      <c r="N54" s="21"/>
    </row>
    <row r="55" spans="1:14" ht="23.25">
      <c r="A55" s="21"/>
      <c r="B55" s="147"/>
      <c r="C55" s="21"/>
      <c r="D55" s="21"/>
      <c r="E55" s="21"/>
      <c r="F55" s="21"/>
      <c r="G55" s="21"/>
      <c r="H55" s="21"/>
      <c r="I55" s="130"/>
      <c r="J55" s="131"/>
      <c r="K55" s="21"/>
      <c r="L55" s="21"/>
      <c r="M55" s="21"/>
      <c r="N55" s="21"/>
    </row>
    <row r="56" spans="1:14" ht="23.25">
      <c r="A56" s="150" t="s">
        <v>133</v>
      </c>
      <c r="B56" s="147">
        <v>2700</v>
      </c>
      <c r="C56" s="21"/>
      <c r="D56" s="21"/>
      <c r="E56" s="21"/>
      <c r="F56" s="21"/>
      <c r="G56" s="21"/>
      <c r="H56" s="21"/>
      <c r="I56" s="130"/>
      <c r="J56" s="131"/>
      <c r="K56" s="21"/>
      <c r="L56" s="21"/>
      <c r="M56" s="21"/>
      <c r="N56" s="21"/>
    </row>
    <row r="57" spans="1:14" ht="23.25">
      <c r="A57" s="21" t="s">
        <v>134</v>
      </c>
      <c r="B57" s="147"/>
      <c r="C57" s="147">
        <v>2800</v>
      </c>
      <c r="D57" s="21">
        <v>56</v>
      </c>
      <c r="E57" s="21">
        <v>110</v>
      </c>
      <c r="F57" s="21">
        <v>49</v>
      </c>
      <c r="G57" s="21">
        <v>0</v>
      </c>
      <c r="H57" s="147">
        <v>3015</v>
      </c>
      <c r="I57" s="148">
        <v>1</v>
      </c>
      <c r="J57" s="131"/>
      <c r="K57" s="21"/>
      <c r="L57" s="21"/>
      <c r="M57" s="21"/>
      <c r="N57" s="21"/>
    </row>
    <row r="58" spans="1:14" ht="23.25">
      <c r="A58" s="21" t="s">
        <v>135</v>
      </c>
      <c r="B58" s="147"/>
      <c r="C58" s="147">
        <v>1200</v>
      </c>
      <c r="D58" s="21">
        <v>50</v>
      </c>
      <c r="E58" s="21">
        <v>135</v>
      </c>
      <c r="F58" s="21">
        <v>105</v>
      </c>
      <c r="G58" s="21">
        <v>90</v>
      </c>
      <c r="H58" s="147">
        <v>1580</v>
      </c>
      <c r="I58" s="130">
        <v>0</v>
      </c>
      <c r="J58" s="131"/>
      <c r="K58" s="21"/>
      <c r="L58" s="21"/>
      <c r="M58" s="21"/>
      <c r="N58" s="21"/>
    </row>
    <row r="59" spans="1:14" ht="23.25">
      <c r="A59" s="21" t="s">
        <v>136</v>
      </c>
      <c r="B59" s="147"/>
      <c r="C59" s="21">
        <v>992</v>
      </c>
      <c r="D59" s="21">
        <v>443</v>
      </c>
      <c r="E59" s="21">
        <v>108</v>
      </c>
      <c r="F59" s="21">
        <v>159</v>
      </c>
      <c r="G59" s="21">
        <v>0</v>
      </c>
      <c r="H59" s="21">
        <v>992</v>
      </c>
      <c r="I59" s="130">
        <v>0</v>
      </c>
      <c r="J59" s="131"/>
      <c r="K59" s="21"/>
      <c r="L59" s="21"/>
      <c r="M59" s="21"/>
      <c r="N59" s="21"/>
    </row>
    <row r="60" spans="1:14" ht="23.25">
      <c r="A60" s="21" t="s">
        <v>137</v>
      </c>
      <c r="B60" s="147"/>
      <c r="C60" s="21">
        <v>260</v>
      </c>
      <c r="D60" s="21">
        <v>8</v>
      </c>
      <c r="E60" s="21">
        <v>10</v>
      </c>
      <c r="F60" s="21">
        <v>4</v>
      </c>
      <c r="G60" s="21">
        <v>0</v>
      </c>
      <c r="H60" s="21">
        <v>282</v>
      </c>
      <c r="I60" s="130"/>
      <c r="J60" s="131"/>
      <c r="K60" s="21"/>
      <c r="L60" s="21"/>
      <c r="M60" s="21"/>
      <c r="N60" s="21"/>
    </row>
    <row r="61" spans="1:14" ht="23.25">
      <c r="A61" s="21" t="s">
        <v>138</v>
      </c>
      <c r="B61" s="147"/>
      <c r="C61" s="21">
        <v>330</v>
      </c>
      <c r="D61" s="21">
        <v>296</v>
      </c>
      <c r="E61" s="21">
        <v>23</v>
      </c>
      <c r="F61" s="21">
        <v>11</v>
      </c>
      <c r="G61" s="21">
        <v>0</v>
      </c>
      <c r="H61" s="21">
        <v>330</v>
      </c>
      <c r="I61" s="130"/>
      <c r="J61" s="131"/>
      <c r="K61" s="21"/>
      <c r="L61" s="21"/>
      <c r="M61" s="21"/>
      <c r="N61" s="21"/>
    </row>
    <row r="62" spans="1:14" ht="23.25">
      <c r="A62" s="9" t="s">
        <v>36</v>
      </c>
      <c r="B62" s="135"/>
      <c r="C62" s="135"/>
      <c r="D62" s="135"/>
      <c r="E62" s="135"/>
      <c r="F62" s="135"/>
      <c r="G62" s="135"/>
      <c r="H62" s="135"/>
      <c r="I62" s="136"/>
      <c r="J62" s="137"/>
      <c r="K62" s="135"/>
      <c r="L62" s="135"/>
      <c r="M62" s="135"/>
      <c r="N62" s="135"/>
    </row>
    <row r="63" spans="1:14" s="17" customFormat="1" ht="23.25">
      <c r="A63" s="24" t="s">
        <v>37</v>
      </c>
      <c r="B63" s="132"/>
      <c r="C63" s="16"/>
      <c r="D63" s="16"/>
      <c r="E63" s="16"/>
      <c r="F63" s="16"/>
      <c r="G63" s="16"/>
      <c r="H63" s="132"/>
      <c r="I63" s="125"/>
      <c r="J63" s="118"/>
      <c r="K63" s="128">
        <v>0</v>
      </c>
      <c r="L63" s="128">
        <v>0</v>
      </c>
      <c r="M63" s="128">
        <v>0</v>
      </c>
      <c r="N63" s="129"/>
    </row>
    <row r="64" spans="1:14" s="17" customFormat="1" ht="23.25">
      <c r="A64" s="24" t="s">
        <v>139</v>
      </c>
      <c r="B64" s="145"/>
      <c r="C64" s="151"/>
      <c r="D64" s="151"/>
      <c r="E64" s="151"/>
      <c r="F64" s="151"/>
      <c r="G64" s="151"/>
      <c r="H64" s="132"/>
      <c r="I64" s="152"/>
      <c r="J64" s="153">
        <v>143400</v>
      </c>
      <c r="K64" s="145">
        <v>143400</v>
      </c>
      <c r="L64" s="145">
        <v>0</v>
      </c>
      <c r="M64" s="145">
        <v>0</v>
      </c>
      <c r="N64" s="154">
        <v>1</v>
      </c>
    </row>
    <row r="65" spans="1:14" s="17" customFormat="1" ht="23.25">
      <c r="A65" s="24" t="s">
        <v>39</v>
      </c>
      <c r="B65" s="132"/>
      <c r="C65" s="144"/>
      <c r="D65" s="24">
        <v>0</v>
      </c>
      <c r="E65" s="24"/>
      <c r="F65" s="24"/>
      <c r="G65" s="24">
        <v>0</v>
      </c>
      <c r="H65" s="144"/>
      <c r="I65" s="155"/>
      <c r="J65" s="122"/>
      <c r="K65" s="116"/>
      <c r="L65" s="116">
        <v>0</v>
      </c>
      <c r="M65" s="116"/>
      <c r="N65" s="156"/>
    </row>
    <row r="66" spans="1:14" ht="23.25">
      <c r="A66" s="20" t="s">
        <v>140</v>
      </c>
      <c r="B66" s="157">
        <v>0</v>
      </c>
      <c r="C66" s="157">
        <v>50</v>
      </c>
      <c r="D66" s="157">
        <v>0</v>
      </c>
      <c r="E66" s="21">
        <v>0</v>
      </c>
      <c r="F66" s="21">
        <v>0</v>
      </c>
      <c r="G66" s="21">
        <v>50</v>
      </c>
      <c r="H66" s="157"/>
      <c r="I66" s="130"/>
      <c r="J66" s="158">
        <v>141120</v>
      </c>
      <c r="K66" s="147">
        <v>49764</v>
      </c>
      <c r="L66" s="147">
        <v>0</v>
      </c>
      <c r="M66" s="147">
        <v>91356</v>
      </c>
      <c r="N66" s="159">
        <v>0.3526</v>
      </c>
    </row>
    <row r="67" spans="1:14" ht="23.25">
      <c r="A67" s="20" t="s">
        <v>141</v>
      </c>
      <c r="B67" s="157">
        <v>0</v>
      </c>
      <c r="C67" s="157">
        <v>0</v>
      </c>
      <c r="D67" s="157">
        <v>0</v>
      </c>
      <c r="E67" s="21">
        <v>20</v>
      </c>
      <c r="F67" s="21">
        <v>0</v>
      </c>
      <c r="G67" s="21">
        <v>0</v>
      </c>
      <c r="H67" s="21">
        <v>20</v>
      </c>
      <c r="I67" s="130"/>
      <c r="J67" s="131"/>
      <c r="K67" s="21"/>
      <c r="L67" s="21"/>
      <c r="M67" s="21"/>
      <c r="N67" s="21"/>
    </row>
    <row r="68" spans="1:14" s="17" customFormat="1" ht="23.25">
      <c r="A68" s="24" t="s">
        <v>142</v>
      </c>
      <c r="B68" s="144">
        <v>641</v>
      </c>
      <c r="C68" s="144"/>
      <c r="D68" s="144"/>
      <c r="E68" s="24"/>
      <c r="F68" s="24"/>
      <c r="G68" s="24">
        <v>0</v>
      </c>
      <c r="H68" s="24">
        <v>641</v>
      </c>
      <c r="I68" s="125"/>
      <c r="J68" s="118">
        <v>568757</v>
      </c>
      <c r="K68" s="142">
        <v>551032.84</v>
      </c>
      <c r="L68" s="142">
        <v>17724.16</v>
      </c>
      <c r="M68" s="142">
        <v>565419.73</v>
      </c>
      <c r="N68" s="143">
        <v>0.9941</v>
      </c>
    </row>
    <row r="69" spans="1:14" s="17" customFormat="1" ht="23.25">
      <c r="A69" s="16" t="s">
        <v>41</v>
      </c>
      <c r="B69" s="132">
        <v>32</v>
      </c>
      <c r="C69" s="132">
        <v>32</v>
      </c>
      <c r="D69" s="132">
        <v>2</v>
      </c>
      <c r="E69" s="132">
        <v>13</v>
      </c>
      <c r="F69" s="132">
        <v>17</v>
      </c>
      <c r="G69" s="132">
        <v>0</v>
      </c>
      <c r="H69" s="132">
        <v>32</v>
      </c>
      <c r="I69" s="125"/>
      <c r="J69" s="126"/>
      <c r="K69" s="16"/>
      <c r="L69" s="16"/>
      <c r="M69" s="16"/>
      <c r="N69" s="16"/>
    </row>
    <row r="70" spans="1:14" s="17" customFormat="1" ht="23.25">
      <c r="A70" s="16" t="s">
        <v>42</v>
      </c>
      <c r="B70" s="132">
        <v>252</v>
      </c>
      <c r="C70" s="132">
        <v>249</v>
      </c>
      <c r="D70" s="132">
        <v>0</v>
      </c>
      <c r="E70" s="132">
        <v>224</v>
      </c>
      <c r="F70" s="132">
        <v>28</v>
      </c>
      <c r="G70" s="132">
        <v>0</v>
      </c>
      <c r="H70" s="132">
        <v>252</v>
      </c>
      <c r="I70" s="125"/>
      <c r="J70" s="126"/>
      <c r="K70" s="16"/>
      <c r="L70" s="16"/>
      <c r="M70" s="16"/>
      <c r="N70" s="16"/>
    </row>
    <row r="71" spans="1:14" s="17" customFormat="1" ht="23.25">
      <c r="A71" s="16" t="s">
        <v>43</v>
      </c>
      <c r="B71" s="132">
        <v>357</v>
      </c>
      <c r="C71" s="132">
        <v>357</v>
      </c>
      <c r="D71" s="132">
        <v>0</v>
      </c>
      <c r="E71" s="132">
        <v>333</v>
      </c>
      <c r="F71" s="132">
        <v>24</v>
      </c>
      <c r="G71" s="132">
        <v>0</v>
      </c>
      <c r="H71" s="132">
        <v>357</v>
      </c>
      <c r="I71" s="125"/>
      <c r="J71" s="126"/>
      <c r="K71" s="16"/>
      <c r="L71" s="16"/>
      <c r="M71" s="16"/>
      <c r="N71" s="16"/>
    </row>
    <row r="72" spans="1:14" s="17" customFormat="1" ht="23.25">
      <c r="A72" s="24" t="s">
        <v>44</v>
      </c>
      <c r="B72" s="132"/>
      <c r="C72" s="132"/>
      <c r="D72" s="132"/>
      <c r="E72" s="132"/>
      <c r="F72" s="132"/>
      <c r="G72" s="132"/>
      <c r="H72" s="132"/>
      <c r="I72" s="125"/>
      <c r="J72" s="126"/>
      <c r="K72" s="16"/>
      <c r="L72" s="16"/>
      <c r="M72" s="16"/>
      <c r="N72" s="16"/>
    </row>
    <row r="73" spans="1:14" s="17" customFormat="1" ht="23.25">
      <c r="A73" s="16" t="s">
        <v>41</v>
      </c>
      <c r="B73" s="132">
        <v>0</v>
      </c>
      <c r="C73" s="132"/>
      <c r="D73" s="132">
        <v>0</v>
      </c>
      <c r="E73" s="132">
        <v>0</v>
      </c>
      <c r="F73" s="132">
        <v>0</v>
      </c>
      <c r="G73" s="132">
        <v>0</v>
      </c>
      <c r="H73" s="132">
        <v>0</v>
      </c>
      <c r="I73" s="125"/>
      <c r="J73" s="126"/>
      <c r="K73" s="16"/>
      <c r="L73" s="16"/>
      <c r="M73" s="16"/>
      <c r="N73" s="16"/>
    </row>
    <row r="74" spans="1:14" s="17" customFormat="1" ht="23.25">
      <c r="A74" s="16" t="s">
        <v>42</v>
      </c>
      <c r="B74" s="132">
        <v>0</v>
      </c>
      <c r="C74" s="132"/>
      <c r="D74" s="132">
        <v>0</v>
      </c>
      <c r="E74" s="132"/>
      <c r="F74" s="132"/>
      <c r="G74" s="132">
        <v>0</v>
      </c>
      <c r="H74" s="132"/>
      <c r="I74" s="125"/>
      <c r="J74" s="126"/>
      <c r="K74" s="16"/>
      <c r="L74" s="16"/>
      <c r="M74" s="16"/>
      <c r="N74" s="16"/>
    </row>
    <row r="75" spans="1:14" s="17" customFormat="1" ht="23.25">
      <c r="A75" s="16" t="s">
        <v>43</v>
      </c>
      <c r="B75" s="132"/>
      <c r="C75" s="132"/>
      <c r="D75" s="132"/>
      <c r="E75" s="132"/>
      <c r="F75" s="132"/>
      <c r="G75" s="132"/>
      <c r="H75" s="132"/>
      <c r="I75" s="125"/>
      <c r="J75" s="126"/>
      <c r="K75" s="16"/>
      <c r="L75" s="16"/>
      <c r="M75" s="16"/>
      <c r="N75" s="16"/>
    </row>
    <row r="76" spans="1:14" s="17" customFormat="1" ht="23.25">
      <c r="A76" s="24" t="s">
        <v>143</v>
      </c>
      <c r="B76" s="132">
        <v>24</v>
      </c>
      <c r="C76" s="132">
        <v>0</v>
      </c>
      <c r="D76" s="132">
        <v>0</v>
      </c>
      <c r="E76" s="132">
        <v>5</v>
      </c>
      <c r="F76" s="132">
        <v>21</v>
      </c>
      <c r="G76" s="132">
        <v>0</v>
      </c>
      <c r="H76" s="132">
        <v>26</v>
      </c>
      <c r="I76" s="125">
        <v>108.33</v>
      </c>
      <c r="J76" s="126"/>
      <c r="K76" s="16"/>
      <c r="L76" s="16"/>
      <c r="M76" s="16"/>
      <c r="N76" s="16"/>
    </row>
    <row r="77" spans="1:14" s="17" customFormat="1" ht="23.25">
      <c r="A77" s="16"/>
      <c r="B77" s="132">
        <v>0</v>
      </c>
      <c r="C77" s="132"/>
      <c r="D77" s="132">
        <v>0</v>
      </c>
      <c r="E77" s="132"/>
      <c r="F77" s="132"/>
      <c r="G77" s="132">
        <v>0</v>
      </c>
      <c r="H77" s="132"/>
      <c r="I77" s="125"/>
      <c r="J77" s="126"/>
      <c r="K77" s="16"/>
      <c r="L77" s="16"/>
      <c r="M77" s="16"/>
      <c r="N77" s="16"/>
    </row>
  </sheetData>
  <sheetProtection/>
  <mergeCells count="14">
    <mergeCell ref="A2:N2"/>
    <mergeCell ref="A3:N3"/>
    <mergeCell ref="A4:N4"/>
    <mergeCell ref="A5:A6"/>
    <mergeCell ref="B5:B6"/>
    <mergeCell ref="C5:C6"/>
    <mergeCell ref="D5:G5"/>
    <mergeCell ref="H5:H6"/>
    <mergeCell ref="I5:I6"/>
    <mergeCell ref="J5:J6"/>
    <mergeCell ref="K5:K6"/>
    <mergeCell ref="L5:L6"/>
    <mergeCell ref="M5:M6"/>
    <mergeCell ref="N5:N6"/>
  </mergeCells>
  <printOptions/>
  <pageMargins left="0.53" right="0.26" top="0.54" bottom="0.26" header="0.5" footer="0.19"/>
  <pageSetup horizontalDpi="600" verticalDpi="600" orientation="landscape" paperSize="9" scale="66" r:id="rId1"/>
  <rowBreaks count="2" manualBreakCount="2">
    <brk id="29" max="255" man="1"/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95"/>
  <sheetViews>
    <sheetView view="pageBreakPreview" zoomScale="85" zoomScaleNormal="85" zoomScaleSheetLayoutView="85" zoomScalePageLayoutView="85" workbookViewId="0" topLeftCell="A1">
      <selection activeCell="A12" sqref="A12"/>
    </sheetView>
  </sheetViews>
  <sheetFormatPr defaultColWidth="7.57421875" defaultRowHeight="12.75"/>
  <cols>
    <col min="1" max="1" width="44.421875" style="160" customWidth="1"/>
    <col min="2" max="3" width="11.7109375" style="190" customWidth="1"/>
    <col min="4" max="7" width="9.7109375" style="160" customWidth="1"/>
    <col min="8" max="8" width="10.7109375" style="190" customWidth="1"/>
    <col min="9" max="9" width="10.7109375" style="160" customWidth="1"/>
    <col min="10" max="10" width="13.140625" style="190" customWidth="1"/>
    <col min="11" max="11" width="13.140625" style="223" customWidth="1"/>
    <col min="12" max="12" width="12.421875" style="223" customWidth="1"/>
    <col min="13" max="13" width="13.140625" style="223" customWidth="1"/>
    <col min="14" max="14" width="10.00390625" style="160" customWidth="1"/>
    <col min="15" max="17" width="7.57421875" style="160" customWidth="1"/>
    <col min="18" max="18" width="13.421875" style="160" customWidth="1"/>
    <col min="19" max="19" width="10.421875" style="160" customWidth="1"/>
    <col min="20" max="20" width="11.140625" style="160" customWidth="1"/>
    <col min="21" max="16384" width="7.57421875" style="160" customWidth="1"/>
  </cols>
  <sheetData>
    <row r="1" spans="1:14" ht="26.25">
      <c r="A1" s="472" t="s">
        <v>144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</row>
    <row r="2" spans="1:14" ht="26.25">
      <c r="A2" s="472" t="s">
        <v>145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</row>
    <row r="3" spans="1:14" ht="26.25">
      <c r="A3" s="473" t="s">
        <v>146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</row>
    <row r="4" spans="1:16" s="162" customFormat="1" ht="88.5" customHeight="1">
      <c r="A4" s="474" t="s">
        <v>0</v>
      </c>
      <c r="B4" s="476" t="s">
        <v>1</v>
      </c>
      <c r="C4" s="476" t="s">
        <v>147</v>
      </c>
      <c r="D4" s="478" t="s">
        <v>148</v>
      </c>
      <c r="E4" s="479"/>
      <c r="F4" s="479"/>
      <c r="G4" s="480"/>
      <c r="H4" s="476" t="s">
        <v>2</v>
      </c>
      <c r="I4" s="481" t="s">
        <v>3</v>
      </c>
      <c r="J4" s="476" t="s">
        <v>4</v>
      </c>
      <c r="K4" s="484" t="s">
        <v>5</v>
      </c>
      <c r="L4" s="484" t="s">
        <v>6</v>
      </c>
      <c r="M4" s="484" t="s">
        <v>7</v>
      </c>
      <c r="N4" s="481" t="s">
        <v>8</v>
      </c>
      <c r="O4" s="161"/>
      <c r="P4" s="161"/>
    </row>
    <row r="5" spans="1:16" s="162" customFormat="1" ht="27" customHeight="1">
      <c r="A5" s="475"/>
      <c r="B5" s="477"/>
      <c r="C5" s="477"/>
      <c r="D5" s="163" t="s">
        <v>9</v>
      </c>
      <c r="E5" s="163" t="s">
        <v>10</v>
      </c>
      <c r="F5" s="163" t="s">
        <v>11</v>
      </c>
      <c r="G5" s="163" t="s">
        <v>12</v>
      </c>
      <c r="H5" s="477"/>
      <c r="I5" s="482"/>
      <c r="J5" s="483"/>
      <c r="K5" s="485"/>
      <c r="L5" s="486"/>
      <c r="M5" s="486"/>
      <c r="N5" s="482"/>
      <c r="O5" s="161"/>
      <c r="P5" s="161"/>
    </row>
    <row r="6" spans="1:16" s="162" customFormat="1" ht="40.5" customHeight="1">
      <c r="A6" s="164" t="s">
        <v>149</v>
      </c>
      <c r="B6" s="165"/>
      <c r="C6" s="165"/>
      <c r="D6" s="166"/>
      <c r="E6" s="166"/>
      <c r="F6" s="166"/>
      <c r="G6" s="166"/>
      <c r="H6" s="165"/>
      <c r="I6" s="166"/>
      <c r="J6" s="165"/>
      <c r="K6" s="167"/>
      <c r="L6" s="168"/>
      <c r="M6" s="168"/>
      <c r="N6" s="166"/>
      <c r="O6" s="161"/>
      <c r="P6" s="161"/>
    </row>
    <row r="7" spans="1:16" s="173" customFormat="1" ht="26.25" customHeight="1">
      <c r="A7" s="169" t="s">
        <v>150</v>
      </c>
      <c r="B7" s="170"/>
      <c r="C7" s="170"/>
      <c r="D7" s="163"/>
      <c r="E7" s="163"/>
      <c r="F7" s="163"/>
      <c r="G7" s="163"/>
      <c r="H7" s="170"/>
      <c r="I7" s="163"/>
      <c r="J7" s="170"/>
      <c r="K7" s="171"/>
      <c r="L7" s="171"/>
      <c r="M7" s="171"/>
      <c r="N7" s="163"/>
      <c r="O7" s="172"/>
      <c r="P7" s="172"/>
    </row>
    <row r="8" spans="1:14" ht="23.25">
      <c r="A8" s="174" t="s">
        <v>15</v>
      </c>
      <c r="B8" s="175">
        <v>28</v>
      </c>
      <c r="C8" s="175"/>
      <c r="D8" s="175">
        <v>0</v>
      </c>
      <c r="E8" s="175">
        <v>0</v>
      </c>
      <c r="F8" s="175">
        <v>0</v>
      </c>
      <c r="G8" s="175">
        <v>0</v>
      </c>
      <c r="H8" s="175">
        <f aca="true" t="shared" si="0" ref="H8:H14">C8+D8+E8+F8+G8</f>
        <v>0</v>
      </c>
      <c r="I8" s="176"/>
      <c r="J8" s="175">
        <v>14850</v>
      </c>
      <c r="K8" s="177">
        <v>0</v>
      </c>
      <c r="L8" s="177">
        <v>0</v>
      </c>
      <c r="M8" s="177">
        <v>0</v>
      </c>
      <c r="N8" s="178">
        <v>0</v>
      </c>
    </row>
    <row r="9" spans="1:14" ht="46.5">
      <c r="A9" s="179" t="s">
        <v>151</v>
      </c>
      <c r="B9" s="180" t="s">
        <v>94</v>
      </c>
      <c r="C9" s="180"/>
      <c r="D9" s="180">
        <v>0</v>
      </c>
      <c r="E9" s="180">
        <v>0</v>
      </c>
      <c r="F9" s="180">
        <v>0</v>
      </c>
      <c r="G9" s="180">
        <v>0</v>
      </c>
      <c r="H9" s="180">
        <f t="shared" si="0"/>
        <v>0</v>
      </c>
      <c r="I9" s="181"/>
      <c r="J9" s="180"/>
      <c r="K9" s="182"/>
      <c r="L9" s="177"/>
      <c r="M9" s="177"/>
      <c r="N9" s="176"/>
    </row>
    <row r="10" spans="1:14" ht="46.5">
      <c r="A10" s="183" t="s">
        <v>152</v>
      </c>
      <c r="B10" s="175">
        <v>375</v>
      </c>
      <c r="C10" s="175">
        <v>100</v>
      </c>
      <c r="D10" s="175">
        <v>0</v>
      </c>
      <c r="E10" s="175">
        <v>11</v>
      </c>
      <c r="F10" s="175">
        <v>56</v>
      </c>
      <c r="G10" s="175">
        <v>20</v>
      </c>
      <c r="H10" s="180">
        <f t="shared" si="0"/>
        <v>187</v>
      </c>
      <c r="I10" s="176"/>
      <c r="J10" s="175">
        <v>300000</v>
      </c>
      <c r="K10" s="177">
        <f>20000+40000</f>
        <v>60000</v>
      </c>
      <c r="L10" s="177">
        <v>38500</v>
      </c>
      <c r="M10" s="177">
        <f>K10+L10</f>
        <v>98500</v>
      </c>
      <c r="N10" s="176">
        <f>M10*100/J10</f>
        <v>32.833333333333336</v>
      </c>
    </row>
    <row r="11" spans="1:14" ht="46.5">
      <c r="A11" s="183" t="s">
        <v>153</v>
      </c>
      <c r="B11" s="175">
        <v>542</v>
      </c>
      <c r="C11" s="175">
        <v>99</v>
      </c>
      <c r="D11" s="175">
        <v>0</v>
      </c>
      <c r="E11" s="175">
        <v>3</v>
      </c>
      <c r="F11" s="175">
        <v>24</v>
      </c>
      <c r="G11" s="175">
        <v>9</v>
      </c>
      <c r="H11" s="180">
        <f t="shared" si="0"/>
        <v>135</v>
      </c>
      <c r="I11" s="178"/>
      <c r="J11" s="175">
        <v>487800</v>
      </c>
      <c r="K11" s="177">
        <f>29000+10500+42000</f>
        <v>81500</v>
      </c>
      <c r="L11" s="177">
        <v>27000</v>
      </c>
      <c r="M11" s="177">
        <f>K11+L11</f>
        <v>108500</v>
      </c>
      <c r="N11" s="176">
        <f>M11*100/J11</f>
        <v>22.242722427224273</v>
      </c>
    </row>
    <row r="12" spans="1:14" ht="46.5">
      <c r="A12" s="183" t="s">
        <v>154</v>
      </c>
      <c r="B12" s="175">
        <v>167</v>
      </c>
      <c r="C12" s="175"/>
      <c r="D12" s="175">
        <v>0</v>
      </c>
      <c r="E12" s="175">
        <v>0</v>
      </c>
      <c r="F12" s="175">
        <v>0</v>
      </c>
      <c r="G12" s="175">
        <v>0</v>
      </c>
      <c r="H12" s="180">
        <f t="shared" si="0"/>
        <v>0</v>
      </c>
      <c r="I12" s="178"/>
      <c r="J12" s="175">
        <f>130000+81000</f>
        <v>211000</v>
      </c>
      <c r="K12" s="177">
        <v>21600</v>
      </c>
      <c r="L12" s="177">
        <v>25200</v>
      </c>
      <c r="M12" s="177">
        <f>K12+L12</f>
        <v>46800</v>
      </c>
      <c r="N12" s="176">
        <f>M12*100/J12</f>
        <v>22.180094786729857</v>
      </c>
    </row>
    <row r="13" spans="1:14" ht="23.25">
      <c r="A13" s="174" t="s">
        <v>18</v>
      </c>
      <c r="B13" s="175">
        <v>960</v>
      </c>
      <c r="C13" s="175"/>
      <c r="D13" s="175">
        <v>0</v>
      </c>
      <c r="E13" s="175">
        <v>51</v>
      </c>
      <c r="F13" s="175">
        <v>0</v>
      </c>
      <c r="G13" s="175">
        <v>0</v>
      </c>
      <c r="H13" s="180">
        <f t="shared" si="0"/>
        <v>51</v>
      </c>
      <c r="I13" s="176"/>
      <c r="J13" s="175">
        <v>60375</v>
      </c>
      <c r="K13" s="177"/>
      <c r="L13" s="177"/>
      <c r="M13" s="177"/>
      <c r="N13" s="178"/>
    </row>
    <row r="14" spans="1:14" ht="23.25">
      <c r="A14" s="174" t="s">
        <v>19</v>
      </c>
      <c r="B14" s="175">
        <v>960</v>
      </c>
      <c r="C14" s="175">
        <v>170</v>
      </c>
      <c r="D14" s="184">
        <v>0</v>
      </c>
      <c r="E14" s="184">
        <v>90</v>
      </c>
      <c r="F14" s="184">
        <v>0</v>
      </c>
      <c r="G14" s="184">
        <v>0</v>
      </c>
      <c r="H14" s="180">
        <f t="shared" si="0"/>
        <v>260</v>
      </c>
      <c r="I14" s="176"/>
      <c r="J14" s="175">
        <v>0</v>
      </c>
      <c r="K14" s="177"/>
      <c r="L14" s="177"/>
      <c r="M14" s="177"/>
      <c r="N14" s="176"/>
    </row>
    <row r="15" spans="1:14" ht="23.25">
      <c r="A15" s="174" t="s">
        <v>20</v>
      </c>
      <c r="B15" s="175">
        <v>1600</v>
      </c>
      <c r="C15" s="175">
        <v>250</v>
      </c>
      <c r="D15" s="175">
        <v>4</v>
      </c>
      <c r="E15" s="175">
        <v>473</v>
      </c>
      <c r="F15" s="175">
        <v>346</v>
      </c>
      <c r="G15" s="175">
        <v>34</v>
      </c>
      <c r="H15" s="175">
        <f>C15+D15+E15+F15+G15</f>
        <v>1107</v>
      </c>
      <c r="I15" s="185"/>
      <c r="J15" s="175">
        <v>156000</v>
      </c>
      <c r="K15" s="177"/>
      <c r="L15" s="177">
        <v>16000</v>
      </c>
      <c r="M15" s="177"/>
      <c r="N15" s="176"/>
    </row>
    <row r="16" spans="1:14" ht="23.25">
      <c r="A16" s="174" t="s">
        <v>21</v>
      </c>
      <c r="B16" s="175">
        <v>50</v>
      </c>
      <c r="C16" s="175"/>
      <c r="D16" s="175">
        <v>0</v>
      </c>
      <c r="E16" s="175">
        <v>0</v>
      </c>
      <c r="F16" s="175">
        <v>0</v>
      </c>
      <c r="G16" s="175">
        <v>50</v>
      </c>
      <c r="H16" s="175">
        <f>C16+D16+E16+F16+G16</f>
        <v>50</v>
      </c>
      <c r="I16" s="178"/>
      <c r="J16" s="175"/>
      <c r="K16" s="177"/>
      <c r="L16" s="177"/>
      <c r="M16" s="177"/>
      <c r="N16" s="176"/>
    </row>
    <row r="17" spans="1:14" ht="46.5">
      <c r="A17" s="164" t="s">
        <v>149</v>
      </c>
      <c r="B17" s="165"/>
      <c r="C17" s="165"/>
      <c r="D17" s="166"/>
      <c r="E17" s="166"/>
      <c r="F17" s="166"/>
      <c r="G17" s="166"/>
      <c r="H17" s="165"/>
      <c r="I17" s="166"/>
      <c r="J17" s="165"/>
      <c r="K17" s="167"/>
      <c r="L17" s="168"/>
      <c r="M17" s="186">
        <f>K17+L17</f>
        <v>0</v>
      </c>
      <c r="N17" s="166"/>
    </row>
    <row r="18" spans="1:14" ht="46.5">
      <c r="A18" s="187" t="s">
        <v>23</v>
      </c>
      <c r="B18" s="188"/>
      <c r="C18" s="188"/>
      <c r="D18" s="189"/>
      <c r="E18" s="189"/>
      <c r="F18" s="189"/>
      <c r="G18" s="189"/>
      <c r="H18" s="188"/>
      <c r="I18" s="189"/>
      <c r="J18" s="188"/>
      <c r="K18" s="186"/>
      <c r="L18" s="186"/>
      <c r="M18" s="186">
        <f>K18+L18</f>
        <v>0</v>
      </c>
      <c r="N18" s="189"/>
    </row>
    <row r="19" spans="1:14" ht="23.25">
      <c r="A19" s="174" t="s">
        <v>24</v>
      </c>
      <c r="B19" s="175"/>
      <c r="C19" s="175"/>
      <c r="D19" s="178"/>
      <c r="E19" s="178"/>
      <c r="F19" s="178"/>
      <c r="G19" s="178"/>
      <c r="H19" s="175"/>
      <c r="I19" s="185"/>
      <c r="J19" s="175"/>
      <c r="K19" s="177"/>
      <c r="L19" s="177"/>
      <c r="M19" s="177"/>
      <c r="N19" s="176"/>
    </row>
    <row r="20" spans="1:14" ht="23.25">
      <c r="A20" s="174" t="s">
        <v>25</v>
      </c>
      <c r="B20" s="175"/>
      <c r="C20" s="175"/>
      <c r="D20" s="178"/>
      <c r="E20" s="178"/>
      <c r="F20" s="178"/>
      <c r="G20" s="178"/>
      <c r="H20" s="175"/>
      <c r="I20" s="185"/>
      <c r="J20" s="175"/>
      <c r="K20" s="177"/>
      <c r="L20" s="177"/>
      <c r="M20" s="177"/>
      <c r="N20" s="176"/>
    </row>
    <row r="21" spans="1:14" ht="23.25">
      <c r="A21" s="174" t="s">
        <v>26</v>
      </c>
      <c r="B21" s="175"/>
      <c r="C21" s="175"/>
      <c r="D21" s="178"/>
      <c r="E21" s="178"/>
      <c r="F21" s="178"/>
      <c r="G21" s="178"/>
      <c r="H21" s="175"/>
      <c r="I21" s="178"/>
      <c r="J21" s="175"/>
      <c r="K21" s="177"/>
      <c r="L21" s="177"/>
      <c r="M21" s="177"/>
      <c r="N21" s="178"/>
    </row>
    <row r="22" spans="1:14" ht="23.25">
      <c r="A22" s="174" t="s">
        <v>27</v>
      </c>
      <c r="B22" s="175"/>
      <c r="C22" s="175"/>
      <c r="D22" s="178"/>
      <c r="E22" s="178"/>
      <c r="F22" s="178"/>
      <c r="G22" s="178"/>
      <c r="H22" s="175"/>
      <c r="I22" s="178"/>
      <c r="J22" s="175"/>
      <c r="K22" s="177"/>
      <c r="L22" s="177"/>
      <c r="M22" s="177"/>
      <c r="N22" s="178"/>
    </row>
    <row r="23" spans="1:14" ht="46.5">
      <c r="A23" s="187" t="s">
        <v>28</v>
      </c>
      <c r="B23" s="188"/>
      <c r="C23" s="188"/>
      <c r="D23" s="189"/>
      <c r="E23" s="189"/>
      <c r="F23" s="189"/>
      <c r="G23" s="189"/>
      <c r="H23" s="188"/>
      <c r="I23" s="189"/>
      <c r="J23" s="188"/>
      <c r="K23" s="186"/>
      <c r="L23" s="186"/>
      <c r="M23" s="186"/>
      <c r="N23" s="189"/>
    </row>
    <row r="24" spans="1:14" ht="26.25">
      <c r="A24" s="472" t="s">
        <v>144</v>
      </c>
      <c r="B24" s="472"/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</row>
    <row r="25" spans="1:14" ht="26.25">
      <c r="A25" s="472" t="s">
        <v>155</v>
      </c>
      <c r="B25" s="472"/>
      <c r="C25" s="472"/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</row>
    <row r="26" spans="1:14" ht="26.25">
      <c r="A26" s="473" t="s">
        <v>146</v>
      </c>
      <c r="B26" s="473"/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</row>
    <row r="27" spans="1:16" s="162" customFormat="1" ht="88.5" customHeight="1">
      <c r="A27" s="474" t="s">
        <v>0</v>
      </c>
      <c r="B27" s="476" t="s">
        <v>1</v>
      </c>
      <c r="C27" s="476" t="s">
        <v>147</v>
      </c>
      <c r="D27" s="478" t="s">
        <v>148</v>
      </c>
      <c r="E27" s="479"/>
      <c r="F27" s="479"/>
      <c r="G27" s="480"/>
      <c r="H27" s="476" t="s">
        <v>2</v>
      </c>
      <c r="I27" s="481" t="s">
        <v>3</v>
      </c>
      <c r="J27" s="476" t="s">
        <v>4</v>
      </c>
      <c r="K27" s="484" t="s">
        <v>5</v>
      </c>
      <c r="L27" s="484" t="s">
        <v>6</v>
      </c>
      <c r="M27" s="484" t="s">
        <v>7</v>
      </c>
      <c r="N27" s="481" t="s">
        <v>8</v>
      </c>
      <c r="O27" s="161"/>
      <c r="P27" s="161"/>
    </row>
    <row r="28" spans="1:16" s="162" customFormat="1" ht="27" customHeight="1">
      <c r="A28" s="475"/>
      <c r="B28" s="477"/>
      <c r="C28" s="477"/>
      <c r="D28" s="163" t="s">
        <v>9</v>
      </c>
      <c r="E28" s="163" t="s">
        <v>10</v>
      </c>
      <c r="F28" s="163" t="s">
        <v>11</v>
      </c>
      <c r="G28" s="163" t="s">
        <v>12</v>
      </c>
      <c r="H28" s="477"/>
      <c r="I28" s="482"/>
      <c r="J28" s="483"/>
      <c r="K28" s="485"/>
      <c r="L28" s="486"/>
      <c r="M28" s="486"/>
      <c r="N28" s="482"/>
      <c r="O28" s="161"/>
      <c r="P28" s="161"/>
    </row>
    <row r="29" spans="1:14" ht="46.5">
      <c r="A29" s="179" t="s">
        <v>29</v>
      </c>
      <c r="B29" s="175"/>
      <c r="C29" s="175"/>
      <c r="D29" s="178"/>
      <c r="E29" s="178"/>
      <c r="F29" s="178"/>
      <c r="G29" s="178"/>
      <c r="H29" s="175"/>
      <c r="I29" s="178"/>
      <c r="J29" s="175"/>
      <c r="K29" s="177"/>
      <c r="L29" s="177"/>
      <c r="M29" s="177"/>
      <c r="N29" s="178"/>
    </row>
    <row r="30" spans="1:14" ht="23.25">
      <c r="A30" s="174" t="s">
        <v>30</v>
      </c>
      <c r="B30" s="175"/>
      <c r="C30" s="175"/>
      <c r="D30" s="178"/>
      <c r="E30" s="178"/>
      <c r="F30" s="178"/>
      <c r="G30" s="178"/>
      <c r="H30" s="175"/>
      <c r="I30" s="178"/>
      <c r="J30" s="175"/>
      <c r="K30" s="177"/>
      <c r="L30" s="177"/>
      <c r="M30" s="177"/>
      <c r="N30" s="178"/>
    </row>
    <row r="31" spans="1:14" ht="23.25">
      <c r="A31" s="174" t="s">
        <v>156</v>
      </c>
      <c r="C31" s="175"/>
      <c r="D31" s="178"/>
      <c r="E31" s="178"/>
      <c r="F31" s="178"/>
      <c r="G31" s="178"/>
      <c r="H31" s="175"/>
      <c r="I31" s="178"/>
      <c r="J31" s="175"/>
      <c r="K31" s="177"/>
      <c r="L31" s="177"/>
      <c r="M31" s="177"/>
      <c r="N31" s="178"/>
    </row>
    <row r="32" spans="1:14" ht="23.25">
      <c r="A32" s="174" t="s">
        <v>157</v>
      </c>
      <c r="B32" s="175"/>
      <c r="C32" s="175"/>
      <c r="D32" s="178"/>
      <c r="E32" s="178"/>
      <c r="F32" s="178"/>
      <c r="G32" s="178"/>
      <c r="H32" s="175"/>
      <c r="I32" s="178"/>
      <c r="J32" s="175"/>
      <c r="K32" s="177"/>
      <c r="L32" s="177"/>
      <c r="M32" s="177"/>
      <c r="N32" s="178"/>
    </row>
    <row r="33" spans="1:16" s="162" customFormat="1" ht="22.5" customHeight="1">
      <c r="A33" s="179" t="s">
        <v>158</v>
      </c>
      <c r="B33" s="175"/>
      <c r="C33" s="175"/>
      <c r="D33" s="178"/>
      <c r="E33" s="178"/>
      <c r="F33" s="178"/>
      <c r="G33" s="178"/>
      <c r="H33" s="175"/>
      <c r="I33" s="178"/>
      <c r="J33" s="175"/>
      <c r="K33" s="177"/>
      <c r="L33" s="177"/>
      <c r="M33" s="177"/>
      <c r="N33" s="178"/>
      <c r="O33" s="161"/>
      <c r="P33" s="161"/>
    </row>
    <row r="34" spans="1:16" s="162" customFormat="1" ht="27" customHeight="1">
      <c r="A34" s="191" t="s">
        <v>159</v>
      </c>
      <c r="B34" s="175"/>
      <c r="C34" s="175"/>
      <c r="D34" s="178"/>
      <c r="E34" s="178"/>
      <c r="F34" s="178"/>
      <c r="G34" s="178"/>
      <c r="H34" s="175"/>
      <c r="I34" s="178"/>
      <c r="J34" s="175"/>
      <c r="K34" s="177"/>
      <c r="L34" s="177"/>
      <c r="M34" s="177"/>
      <c r="N34" s="178"/>
      <c r="O34" s="161"/>
      <c r="P34" s="161"/>
    </row>
    <row r="35" spans="1:19" s="162" customFormat="1" ht="27" customHeight="1">
      <c r="A35" s="192" t="s">
        <v>160</v>
      </c>
      <c r="B35" s="188">
        <f aca="true" t="shared" si="1" ref="B35:I35">B36+B62</f>
        <v>54800</v>
      </c>
      <c r="C35" s="188">
        <f>C36+C62</f>
        <v>31711</v>
      </c>
      <c r="D35" s="188">
        <f t="shared" si="1"/>
        <v>2184</v>
      </c>
      <c r="E35" s="188">
        <f t="shared" si="1"/>
        <v>3646</v>
      </c>
      <c r="F35" s="188">
        <f t="shared" si="1"/>
        <v>1057</v>
      </c>
      <c r="G35" s="188">
        <f t="shared" si="1"/>
        <v>1453</v>
      </c>
      <c r="H35" s="188">
        <f t="shared" si="1"/>
        <v>40051</v>
      </c>
      <c r="I35" s="186">
        <f t="shared" si="1"/>
        <v>153.98516666666666</v>
      </c>
      <c r="J35" s="186">
        <f>J36+J62</f>
        <v>277130</v>
      </c>
      <c r="K35" s="186">
        <f>K36+K62</f>
        <v>136630.74</v>
      </c>
      <c r="L35" s="186">
        <f>L36+L62</f>
        <v>16099.26</v>
      </c>
      <c r="M35" s="186">
        <f>M36+M62</f>
        <v>152730</v>
      </c>
      <c r="N35" s="186">
        <f>N36+N62</f>
        <v>99.12161017026136</v>
      </c>
      <c r="O35" s="161"/>
      <c r="P35" s="161"/>
      <c r="R35" s="162">
        <v>12000</v>
      </c>
      <c r="S35" s="162">
        <v>11434</v>
      </c>
    </row>
    <row r="36" spans="1:20" ht="23.25">
      <c r="A36" s="193" t="s">
        <v>161</v>
      </c>
      <c r="B36" s="184">
        <f>SUM(B37:B51,B58:B61)</f>
        <v>50000</v>
      </c>
      <c r="C36" s="184">
        <v>28690</v>
      </c>
      <c r="D36" s="184">
        <v>2080</v>
      </c>
      <c r="E36" s="184">
        <v>3017</v>
      </c>
      <c r="F36" s="184">
        <v>931</v>
      </c>
      <c r="G36" s="184">
        <v>1410</v>
      </c>
      <c r="H36" s="184">
        <f>C36+D36+E36+F36+G36</f>
        <v>36128</v>
      </c>
      <c r="I36" s="194">
        <f>(H36*100)/B36</f>
        <v>72.256</v>
      </c>
      <c r="J36" s="184">
        <v>225980</v>
      </c>
      <c r="K36" s="195">
        <f>69588.6+28246.4+26795.74</f>
        <v>124630.74</v>
      </c>
      <c r="L36" s="195">
        <v>7249.26</v>
      </c>
      <c r="M36" s="195">
        <f>K36+L36</f>
        <v>131880</v>
      </c>
      <c r="N36" s="194">
        <f>M36*100/J36</f>
        <v>58.35914682715285</v>
      </c>
      <c r="R36" s="162">
        <v>5000</v>
      </c>
      <c r="S36" s="162">
        <v>0</v>
      </c>
      <c r="T36" s="162"/>
    </row>
    <row r="37" spans="1:20" ht="23.25">
      <c r="A37" s="191" t="s">
        <v>32</v>
      </c>
      <c r="B37" s="175">
        <v>30000</v>
      </c>
      <c r="C37" s="175">
        <v>25648</v>
      </c>
      <c r="D37" s="175">
        <v>823</v>
      </c>
      <c r="E37" s="175">
        <v>1145</v>
      </c>
      <c r="F37" s="175">
        <v>199</v>
      </c>
      <c r="G37" s="175">
        <v>456</v>
      </c>
      <c r="H37" s="175">
        <f>C37+D37+E37+F37+G37</f>
        <v>28271</v>
      </c>
      <c r="I37" s="176"/>
      <c r="J37" s="175"/>
      <c r="K37" s="177"/>
      <c r="L37" s="177"/>
      <c r="M37" s="177"/>
      <c r="N37" s="176"/>
      <c r="R37" s="173">
        <v>12000</v>
      </c>
      <c r="S37" s="173">
        <v>11726.67</v>
      </c>
      <c r="T37" s="173"/>
    </row>
    <row r="38" spans="1:19" ht="23.25">
      <c r="A38" s="191" t="s">
        <v>33</v>
      </c>
      <c r="B38" s="175">
        <v>1000</v>
      </c>
      <c r="C38" s="175">
        <v>186</v>
      </c>
      <c r="D38" s="175">
        <v>6</v>
      </c>
      <c r="E38" s="175">
        <v>9</v>
      </c>
      <c r="F38" s="175">
        <v>8</v>
      </c>
      <c r="G38" s="175">
        <v>0</v>
      </c>
      <c r="H38" s="175">
        <f>C38+D38+E38+F38+G38</f>
        <v>209</v>
      </c>
      <c r="I38" s="176"/>
      <c r="J38" s="175"/>
      <c r="K38" s="177"/>
      <c r="L38" s="177"/>
      <c r="M38" s="177"/>
      <c r="N38" s="178"/>
      <c r="R38" s="160">
        <v>12000</v>
      </c>
      <c r="S38" s="160">
        <v>11785.07</v>
      </c>
    </row>
    <row r="39" spans="1:19" ht="23.25">
      <c r="A39" s="191" t="s">
        <v>34</v>
      </c>
      <c r="B39" s="175"/>
      <c r="C39" s="175">
        <v>0</v>
      </c>
      <c r="D39" s="178"/>
      <c r="E39" s="178"/>
      <c r="F39" s="178"/>
      <c r="G39" s="178"/>
      <c r="H39" s="175"/>
      <c r="I39" s="176"/>
      <c r="J39" s="175"/>
      <c r="K39" s="177"/>
      <c r="L39" s="177"/>
      <c r="M39" s="177"/>
      <c r="N39" s="178"/>
      <c r="R39" s="160">
        <v>7300</v>
      </c>
      <c r="S39" s="160">
        <v>2718</v>
      </c>
    </row>
    <row r="40" spans="1:19" ht="23.25">
      <c r="A40" s="178" t="s">
        <v>162</v>
      </c>
      <c r="B40" s="175">
        <v>200</v>
      </c>
      <c r="C40" s="175">
        <v>230</v>
      </c>
      <c r="D40" s="175">
        <v>0</v>
      </c>
      <c r="E40" s="175">
        <v>0</v>
      </c>
      <c r="F40" s="175">
        <v>0</v>
      </c>
      <c r="G40" s="175">
        <v>0</v>
      </c>
      <c r="H40" s="175">
        <f aca="true" t="shared" si="2" ref="H40:H47">C40+D40+E40+F40+G40</f>
        <v>230</v>
      </c>
      <c r="I40" s="176"/>
      <c r="J40" s="175"/>
      <c r="K40" s="177"/>
      <c r="L40" s="177"/>
      <c r="M40" s="177"/>
      <c r="N40" s="178"/>
      <c r="R40" s="160">
        <v>12000</v>
      </c>
      <c r="S40" s="160">
        <v>4127</v>
      </c>
    </row>
    <row r="41" spans="1:19" ht="23.25">
      <c r="A41" s="178" t="s">
        <v>163</v>
      </c>
      <c r="B41" s="175">
        <v>500</v>
      </c>
      <c r="C41" s="175">
        <v>669</v>
      </c>
      <c r="D41" s="175">
        <v>0</v>
      </c>
      <c r="E41" s="175">
        <v>0</v>
      </c>
      <c r="F41" s="175">
        <v>0</v>
      </c>
      <c r="G41" s="175">
        <v>0</v>
      </c>
      <c r="H41" s="175">
        <f t="shared" si="2"/>
        <v>669</v>
      </c>
      <c r="I41" s="176"/>
      <c r="J41" s="175"/>
      <c r="K41" s="177"/>
      <c r="L41" s="177"/>
      <c r="M41" s="177"/>
      <c r="N41" s="178"/>
      <c r="R41" s="160">
        <v>109680</v>
      </c>
      <c r="S41" s="160">
        <v>54840</v>
      </c>
    </row>
    <row r="42" spans="1:19" ht="23.25">
      <c r="A42" s="178" t="s">
        <v>164</v>
      </c>
      <c r="B42" s="175">
        <v>500</v>
      </c>
      <c r="C42" s="175">
        <v>182</v>
      </c>
      <c r="D42" s="175">
        <v>4</v>
      </c>
      <c r="E42" s="175">
        <v>60</v>
      </c>
      <c r="F42" s="175">
        <v>19</v>
      </c>
      <c r="G42" s="175">
        <v>0</v>
      </c>
      <c r="H42" s="175">
        <f t="shared" si="2"/>
        <v>265</v>
      </c>
      <c r="I42" s="176"/>
      <c r="J42" s="175"/>
      <c r="K42" s="177"/>
      <c r="L42" s="177"/>
      <c r="M42" s="177"/>
      <c r="N42" s="178"/>
      <c r="R42" s="160">
        <v>6000</v>
      </c>
      <c r="S42" s="160">
        <v>3000</v>
      </c>
    </row>
    <row r="43" spans="1:21" ht="23.25">
      <c r="A43" s="178" t="s">
        <v>165</v>
      </c>
      <c r="B43" s="175">
        <v>500</v>
      </c>
      <c r="C43" s="175">
        <v>401</v>
      </c>
      <c r="D43" s="175">
        <v>0</v>
      </c>
      <c r="E43" s="175">
        <v>20</v>
      </c>
      <c r="F43" s="175">
        <v>12</v>
      </c>
      <c r="G43" s="175">
        <v>6</v>
      </c>
      <c r="H43" s="175">
        <f>C43+D43+E43+F43+G43</f>
        <v>439</v>
      </c>
      <c r="I43" s="176"/>
      <c r="J43" s="175"/>
      <c r="K43" s="177"/>
      <c r="L43" s="177"/>
      <c r="M43" s="177"/>
      <c r="N43" s="178"/>
      <c r="R43" s="160">
        <f>SUM(R35:R42)</f>
        <v>175980</v>
      </c>
      <c r="S43" s="160">
        <f>SUM(S35:S42)</f>
        <v>99630.73999999999</v>
      </c>
      <c r="U43" s="160" t="s">
        <v>166</v>
      </c>
    </row>
    <row r="44" spans="1:19" ht="23.25">
      <c r="A44" s="178" t="s">
        <v>167</v>
      </c>
      <c r="B44" s="175">
        <v>300</v>
      </c>
      <c r="C44" s="175">
        <v>158</v>
      </c>
      <c r="D44" s="175">
        <v>19</v>
      </c>
      <c r="E44" s="175">
        <v>9</v>
      </c>
      <c r="F44" s="175">
        <v>15</v>
      </c>
      <c r="G44" s="175">
        <v>20</v>
      </c>
      <c r="H44" s="175">
        <f t="shared" si="2"/>
        <v>221</v>
      </c>
      <c r="I44" s="176"/>
      <c r="J44" s="175"/>
      <c r="K44" s="177"/>
      <c r="L44" s="177"/>
      <c r="M44" s="177"/>
      <c r="N44" s="178"/>
      <c r="R44" s="160">
        <v>50000</v>
      </c>
      <c r="S44" s="160">
        <v>25000</v>
      </c>
    </row>
    <row r="45" spans="1:21" ht="23.25">
      <c r="A45" s="178" t="s">
        <v>168</v>
      </c>
      <c r="B45" s="175">
        <v>2000</v>
      </c>
      <c r="C45" s="175">
        <v>1627</v>
      </c>
      <c r="D45" s="175">
        <v>111</v>
      </c>
      <c r="E45" s="175">
        <v>123</v>
      </c>
      <c r="F45" s="175">
        <v>109</v>
      </c>
      <c r="G45" s="175">
        <v>11</v>
      </c>
      <c r="H45" s="175">
        <f t="shared" si="2"/>
        <v>1981</v>
      </c>
      <c r="I45" s="176"/>
      <c r="J45" s="175"/>
      <c r="K45" s="177"/>
      <c r="L45" s="177"/>
      <c r="M45" s="177"/>
      <c r="N45" s="178"/>
      <c r="R45" s="160">
        <f>R43+R44</f>
        <v>225980</v>
      </c>
      <c r="S45" s="160">
        <f>S43+S44</f>
        <v>124630.73999999999</v>
      </c>
      <c r="U45" s="160" t="s">
        <v>166</v>
      </c>
    </row>
    <row r="46" spans="1:14" ht="23.25">
      <c r="A46" s="178" t="s">
        <v>169</v>
      </c>
      <c r="B46" s="175">
        <v>3000</v>
      </c>
      <c r="C46" s="175">
        <v>968</v>
      </c>
      <c r="D46" s="175">
        <v>20</v>
      </c>
      <c r="E46" s="175">
        <v>29</v>
      </c>
      <c r="F46" s="175">
        <v>35</v>
      </c>
      <c r="G46" s="175">
        <v>47</v>
      </c>
      <c r="H46" s="175">
        <f t="shared" si="2"/>
        <v>1099</v>
      </c>
      <c r="I46" s="176"/>
      <c r="J46" s="175"/>
      <c r="K46" s="177"/>
      <c r="L46" s="177"/>
      <c r="M46" s="177"/>
      <c r="N46" s="178"/>
    </row>
    <row r="47" spans="1:19" ht="23.25">
      <c r="A47" s="178" t="s">
        <v>170</v>
      </c>
      <c r="B47" s="175">
        <v>2000</v>
      </c>
      <c r="C47" s="175">
        <v>429</v>
      </c>
      <c r="D47" s="175">
        <v>11</v>
      </c>
      <c r="E47" s="175">
        <v>29</v>
      </c>
      <c r="F47" s="175">
        <v>23</v>
      </c>
      <c r="G47" s="175">
        <v>9</v>
      </c>
      <c r="H47" s="175">
        <f t="shared" si="2"/>
        <v>501</v>
      </c>
      <c r="I47" s="176"/>
      <c r="J47" s="175"/>
      <c r="K47" s="177"/>
      <c r="L47" s="177"/>
      <c r="M47" s="177"/>
      <c r="N47" s="178"/>
      <c r="R47" s="160">
        <v>39150</v>
      </c>
      <c r="S47" s="160">
        <v>12000</v>
      </c>
    </row>
    <row r="48" spans="1:19" ht="23.25">
      <c r="A48" s="178" t="s">
        <v>171</v>
      </c>
      <c r="B48" s="175" t="s">
        <v>172</v>
      </c>
      <c r="C48" s="175"/>
      <c r="D48" s="175">
        <v>0</v>
      </c>
      <c r="E48" s="175">
        <v>0</v>
      </c>
      <c r="F48" s="175">
        <v>0</v>
      </c>
      <c r="G48" s="175">
        <v>0</v>
      </c>
      <c r="H48" s="175">
        <v>0</v>
      </c>
      <c r="I48" s="176"/>
      <c r="J48" s="175"/>
      <c r="K48" s="177"/>
      <c r="L48" s="177"/>
      <c r="M48" s="177"/>
      <c r="N48" s="178"/>
      <c r="R48" s="160">
        <v>12000</v>
      </c>
      <c r="S48" s="160">
        <v>0</v>
      </c>
    </row>
    <row r="49" spans="1:19" ht="23.25">
      <c r="A49" s="191" t="s">
        <v>173</v>
      </c>
      <c r="B49" s="175"/>
      <c r="C49" s="175"/>
      <c r="D49" s="178"/>
      <c r="E49" s="178"/>
      <c r="F49" s="178"/>
      <c r="G49" s="178"/>
      <c r="H49" s="175" t="s">
        <v>94</v>
      </c>
      <c r="I49" s="176"/>
      <c r="J49" s="175"/>
      <c r="K49" s="177"/>
      <c r="L49" s="177"/>
      <c r="M49" s="177"/>
      <c r="N49" s="178"/>
      <c r="R49" s="160">
        <f>R45+R47+R48</f>
        <v>277130</v>
      </c>
      <c r="S49" s="160">
        <f>S45+S47+S48</f>
        <v>136630.74</v>
      </c>
    </row>
    <row r="50" spans="1:14" ht="23.25">
      <c r="A50" s="178" t="s">
        <v>174</v>
      </c>
      <c r="B50" s="175">
        <v>2000</v>
      </c>
      <c r="C50" s="175">
        <v>928</v>
      </c>
      <c r="D50" s="175">
        <v>109</v>
      </c>
      <c r="E50" s="175">
        <v>111</v>
      </c>
      <c r="F50" s="175">
        <v>98</v>
      </c>
      <c r="G50" s="175">
        <v>60</v>
      </c>
      <c r="H50" s="175">
        <f>C50+D50+E50+F50+G50</f>
        <v>1306</v>
      </c>
      <c r="I50" s="178"/>
      <c r="J50" s="175"/>
      <c r="K50" s="177"/>
      <c r="L50" s="177"/>
      <c r="M50" s="177"/>
      <c r="N50" s="178"/>
    </row>
    <row r="51" spans="1:14" ht="23.25">
      <c r="A51" s="191"/>
      <c r="B51" s="175"/>
      <c r="C51" s="175"/>
      <c r="D51" s="178"/>
      <c r="E51" s="178"/>
      <c r="F51" s="178"/>
      <c r="G51" s="178"/>
      <c r="H51" s="175"/>
      <c r="I51" s="176"/>
      <c r="J51" s="175"/>
      <c r="K51" s="177"/>
      <c r="L51" s="177"/>
      <c r="M51" s="177"/>
      <c r="N51" s="178"/>
    </row>
    <row r="52" spans="1:14" ht="26.25">
      <c r="A52" s="472" t="s">
        <v>144</v>
      </c>
      <c r="B52" s="472"/>
      <c r="C52" s="472"/>
      <c r="D52" s="472"/>
      <c r="E52" s="472"/>
      <c r="F52" s="472"/>
      <c r="G52" s="472"/>
      <c r="H52" s="472"/>
      <c r="I52" s="472"/>
      <c r="J52" s="472"/>
      <c r="K52" s="472"/>
      <c r="L52" s="472"/>
      <c r="M52" s="472"/>
      <c r="N52" s="472"/>
    </row>
    <row r="53" spans="1:14" ht="26.25">
      <c r="A53" s="472" t="s">
        <v>175</v>
      </c>
      <c r="B53" s="472"/>
      <c r="C53" s="472"/>
      <c r="D53" s="472"/>
      <c r="E53" s="472"/>
      <c r="F53" s="472"/>
      <c r="G53" s="472"/>
      <c r="H53" s="472"/>
      <c r="I53" s="472"/>
      <c r="J53" s="472"/>
      <c r="K53" s="472"/>
      <c r="L53" s="472"/>
      <c r="M53" s="472"/>
      <c r="N53" s="472"/>
    </row>
    <row r="54" spans="1:14" ht="26.25">
      <c r="A54" s="473" t="s">
        <v>146</v>
      </c>
      <c r="B54" s="473"/>
      <c r="C54" s="473"/>
      <c r="D54" s="473"/>
      <c r="E54" s="473"/>
      <c r="F54" s="473"/>
      <c r="G54" s="473"/>
      <c r="H54" s="473"/>
      <c r="I54" s="473"/>
      <c r="J54" s="473"/>
      <c r="K54" s="473"/>
      <c r="L54" s="473"/>
      <c r="M54" s="473"/>
      <c r="N54" s="473"/>
    </row>
    <row r="55" spans="1:16" s="162" customFormat="1" ht="88.5" customHeight="1">
      <c r="A55" s="474" t="s">
        <v>0</v>
      </c>
      <c r="B55" s="476" t="s">
        <v>1</v>
      </c>
      <c r="C55" s="476" t="s">
        <v>147</v>
      </c>
      <c r="D55" s="478" t="s">
        <v>148</v>
      </c>
      <c r="E55" s="479"/>
      <c r="F55" s="479"/>
      <c r="G55" s="480"/>
      <c r="H55" s="476" t="s">
        <v>2</v>
      </c>
      <c r="I55" s="481" t="s">
        <v>3</v>
      </c>
      <c r="J55" s="476" t="s">
        <v>4</v>
      </c>
      <c r="K55" s="484" t="s">
        <v>5</v>
      </c>
      <c r="L55" s="484" t="s">
        <v>6</v>
      </c>
      <c r="M55" s="484" t="s">
        <v>7</v>
      </c>
      <c r="N55" s="481" t="s">
        <v>8</v>
      </c>
      <c r="O55" s="161"/>
      <c r="P55" s="161"/>
    </row>
    <row r="56" spans="1:16" s="162" customFormat="1" ht="27" customHeight="1">
      <c r="A56" s="475"/>
      <c r="B56" s="477"/>
      <c r="C56" s="477"/>
      <c r="D56" s="163" t="s">
        <v>9</v>
      </c>
      <c r="E56" s="163" t="s">
        <v>10</v>
      </c>
      <c r="F56" s="163" t="s">
        <v>11</v>
      </c>
      <c r="G56" s="163" t="s">
        <v>12</v>
      </c>
      <c r="H56" s="477"/>
      <c r="I56" s="482"/>
      <c r="J56" s="483"/>
      <c r="K56" s="485"/>
      <c r="L56" s="486"/>
      <c r="M56" s="486"/>
      <c r="N56" s="482"/>
      <c r="O56" s="161"/>
      <c r="P56" s="161"/>
    </row>
    <row r="57" spans="1:14" ht="23.25">
      <c r="A57" s="191" t="s">
        <v>176</v>
      </c>
      <c r="B57" s="175"/>
      <c r="C57" s="175"/>
      <c r="D57" s="178"/>
      <c r="E57" s="178"/>
      <c r="F57" s="178"/>
      <c r="G57" s="178"/>
      <c r="H57" s="175">
        <f aca="true" t="shared" si="3" ref="H57:H73">C57+D57+E57+F57+G57</f>
        <v>0</v>
      </c>
      <c r="I57" s="176"/>
      <c r="J57" s="175"/>
      <c r="K57" s="177"/>
      <c r="L57" s="177"/>
      <c r="M57" s="177"/>
      <c r="N57" s="178"/>
    </row>
    <row r="58" spans="1:14" ht="23.25">
      <c r="A58" s="178" t="s">
        <v>177</v>
      </c>
      <c r="B58" s="175">
        <v>2000</v>
      </c>
      <c r="C58" s="175">
        <v>550</v>
      </c>
      <c r="D58" s="178">
        <v>40</v>
      </c>
      <c r="E58" s="178">
        <v>45</v>
      </c>
      <c r="F58" s="178">
        <v>27</v>
      </c>
      <c r="G58" s="178">
        <v>12</v>
      </c>
      <c r="H58" s="175">
        <f t="shared" si="3"/>
        <v>674</v>
      </c>
      <c r="I58" s="176"/>
      <c r="J58" s="175"/>
      <c r="K58" s="177"/>
      <c r="L58" s="177"/>
      <c r="M58" s="177"/>
      <c r="N58" s="178"/>
    </row>
    <row r="59" spans="1:16" s="162" customFormat="1" ht="25.5" customHeight="1">
      <c r="A59" s="178" t="s">
        <v>178</v>
      </c>
      <c r="B59" s="175">
        <v>1200</v>
      </c>
      <c r="C59" s="175">
        <v>1662</v>
      </c>
      <c r="D59" s="175">
        <v>120</v>
      </c>
      <c r="E59" s="175">
        <v>52</v>
      </c>
      <c r="F59" s="175">
        <v>42</v>
      </c>
      <c r="G59" s="175">
        <v>8</v>
      </c>
      <c r="H59" s="175">
        <f t="shared" si="3"/>
        <v>1884</v>
      </c>
      <c r="I59" s="178"/>
      <c r="J59" s="175"/>
      <c r="K59" s="177"/>
      <c r="L59" s="177" t="s">
        <v>94</v>
      </c>
      <c r="M59" s="177" t="s">
        <v>94</v>
      </c>
      <c r="N59" s="178" t="s">
        <v>94</v>
      </c>
      <c r="O59" s="161"/>
      <c r="P59" s="161"/>
    </row>
    <row r="60" spans="1:16" s="162" customFormat="1" ht="44.25" customHeight="1">
      <c r="A60" s="196" t="s">
        <v>179</v>
      </c>
      <c r="B60" s="175">
        <v>3800</v>
      </c>
      <c r="C60" s="175">
        <v>1664</v>
      </c>
      <c r="D60" s="175">
        <v>155</v>
      </c>
      <c r="E60" s="175">
        <v>122</v>
      </c>
      <c r="F60" s="175">
        <v>99</v>
      </c>
      <c r="G60" s="175">
        <v>28</v>
      </c>
      <c r="H60" s="175">
        <f t="shared" si="3"/>
        <v>2068</v>
      </c>
      <c r="I60" s="178"/>
      <c r="J60" s="175"/>
      <c r="K60" s="177"/>
      <c r="L60" s="177"/>
      <c r="M60" s="177"/>
      <c r="N60" s="178"/>
      <c r="O60" s="161"/>
      <c r="P60" s="161"/>
    </row>
    <row r="61" spans="1:16" s="202" customFormat="1" ht="27.75" customHeight="1">
      <c r="A61" s="197" t="s">
        <v>180</v>
      </c>
      <c r="B61" s="198">
        <v>1000</v>
      </c>
      <c r="C61" s="198">
        <v>826</v>
      </c>
      <c r="D61" s="175">
        <v>240</v>
      </c>
      <c r="E61" s="175">
        <v>100</v>
      </c>
      <c r="F61" s="175">
        <v>99</v>
      </c>
      <c r="G61" s="175">
        <v>132</v>
      </c>
      <c r="H61" s="175">
        <f t="shared" si="3"/>
        <v>1397</v>
      </c>
      <c r="I61" s="199"/>
      <c r="J61" s="198"/>
      <c r="K61" s="200"/>
      <c r="L61" s="200"/>
      <c r="M61" s="200"/>
      <c r="N61" s="199"/>
      <c r="O61" s="201"/>
      <c r="P61" s="201"/>
    </row>
    <row r="62" spans="1:16" s="202" customFormat="1" ht="23.25" customHeight="1">
      <c r="A62" s="203" t="s">
        <v>181</v>
      </c>
      <c r="B62" s="204">
        <v>4800</v>
      </c>
      <c r="C62" s="204">
        <f>C63+C64+C65+C66+C67+C68+C69+C70+C71+C72</f>
        <v>3021</v>
      </c>
      <c r="D62" s="205">
        <f>SUM(D63:D73)</f>
        <v>104</v>
      </c>
      <c r="E62" s="205">
        <f>SUM(E63:E73)</f>
        <v>629</v>
      </c>
      <c r="F62" s="205">
        <f>SUM(F63:F73)</f>
        <v>126</v>
      </c>
      <c r="G62" s="205">
        <f>SUM(G63:G73)</f>
        <v>43</v>
      </c>
      <c r="H62" s="205">
        <f>C62+D62+E62+F62+G62</f>
        <v>3923</v>
      </c>
      <c r="I62" s="206">
        <f>(H62*100)/B62</f>
        <v>81.72916666666667</v>
      </c>
      <c r="J62" s="204">
        <v>51150</v>
      </c>
      <c r="K62" s="207">
        <f>7350+4650</f>
        <v>12000</v>
      </c>
      <c r="L62" s="207">
        <v>8850</v>
      </c>
      <c r="M62" s="207">
        <f>K62+L62</f>
        <v>20850</v>
      </c>
      <c r="N62" s="206">
        <f>M62*100/J62</f>
        <v>40.76246334310851</v>
      </c>
      <c r="O62" s="201"/>
      <c r="P62" s="201"/>
    </row>
    <row r="63" spans="1:16" s="202" customFormat="1" ht="23.25" customHeight="1">
      <c r="A63" s="197" t="s">
        <v>182</v>
      </c>
      <c r="B63" s="198"/>
      <c r="C63" s="198">
        <v>317</v>
      </c>
      <c r="D63" s="184">
        <v>0</v>
      </c>
      <c r="E63" s="184">
        <v>0</v>
      </c>
      <c r="F63" s="184">
        <v>0</v>
      </c>
      <c r="G63" s="184">
        <v>0</v>
      </c>
      <c r="H63" s="184">
        <f t="shared" si="3"/>
        <v>317</v>
      </c>
      <c r="I63" s="199" t="s">
        <v>94</v>
      </c>
      <c r="J63" s="198"/>
      <c r="K63" s="200"/>
      <c r="L63" s="200"/>
      <c r="M63" s="200" t="s">
        <v>183</v>
      </c>
      <c r="N63" s="199"/>
      <c r="O63" s="201"/>
      <c r="P63" s="201"/>
    </row>
    <row r="64" spans="1:16" s="202" customFormat="1" ht="46.5" customHeight="1">
      <c r="A64" s="208" t="s">
        <v>184</v>
      </c>
      <c r="B64" s="198"/>
      <c r="C64" s="198">
        <v>354</v>
      </c>
      <c r="D64" s="184">
        <v>0</v>
      </c>
      <c r="E64" s="184">
        <v>0</v>
      </c>
      <c r="F64" s="184">
        <v>0</v>
      </c>
      <c r="G64" s="184">
        <v>0</v>
      </c>
      <c r="H64" s="184">
        <f t="shared" si="3"/>
        <v>354</v>
      </c>
      <c r="I64" s="199"/>
      <c r="J64" s="198"/>
      <c r="K64" s="200"/>
      <c r="L64" s="200"/>
      <c r="M64" s="200"/>
      <c r="N64" s="199"/>
      <c r="O64" s="201"/>
      <c r="P64" s="201"/>
    </row>
    <row r="65" spans="1:16" s="202" customFormat="1" ht="46.5" customHeight="1">
      <c r="A65" s="208" t="s">
        <v>185</v>
      </c>
      <c r="B65" s="198"/>
      <c r="C65" s="198">
        <v>444</v>
      </c>
      <c r="D65" s="184">
        <v>0</v>
      </c>
      <c r="E65" s="184">
        <v>0</v>
      </c>
      <c r="F65" s="184">
        <v>0</v>
      </c>
      <c r="G65" s="184">
        <v>0</v>
      </c>
      <c r="H65" s="184">
        <f t="shared" si="3"/>
        <v>444</v>
      </c>
      <c r="I65" s="199"/>
      <c r="J65" s="198"/>
      <c r="K65" s="200"/>
      <c r="L65" s="200"/>
      <c r="M65" s="200"/>
      <c r="N65" s="199"/>
      <c r="O65" s="201"/>
      <c r="P65" s="201"/>
    </row>
    <row r="66" spans="1:16" s="202" customFormat="1" ht="23.25" customHeight="1">
      <c r="A66" s="197" t="s">
        <v>186</v>
      </c>
      <c r="B66" s="198"/>
      <c r="C66" s="198">
        <v>396</v>
      </c>
      <c r="D66" s="184">
        <v>0</v>
      </c>
      <c r="E66" s="184">
        <v>30</v>
      </c>
      <c r="F66" s="184">
        <v>0</v>
      </c>
      <c r="G66" s="184">
        <v>0</v>
      </c>
      <c r="H66" s="184">
        <f>C66+D66+E66+F66+G66</f>
        <v>426</v>
      </c>
      <c r="I66" s="199"/>
      <c r="J66" s="198"/>
      <c r="K66" s="200"/>
      <c r="L66" s="200"/>
      <c r="M66" s="200"/>
      <c r="N66" s="199"/>
      <c r="O66" s="201"/>
      <c r="P66" s="201"/>
    </row>
    <row r="67" spans="1:16" s="202" customFormat="1" ht="23.25" customHeight="1">
      <c r="A67" s="197" t="s">
        <v>187</v>
      </c>
      <c r="B67" s="198"/>
      <c r="C67" s="198">
        <v>83</v>
      </c>
      <c r="D67" s="184">
        <v>0</v>
      </c>
      <c r="E67" s="184">
        <v>20</v>
      </c>
      <c r="F67" s="184">
        <v>0</v>
      </c>
      <c r="G67" s="184">
        <v>0</v>
      </c>
      <c r="H67" s="184">
        <f t="shared" si="3"/>
        <v>103</v>
      </c>
      <c r="I67" s="199"/>
      <c r="J67" s="198"/>
      <c r="K67" s="200"/>
      <c r="L67" s="200"/>
      <c r="M67" s="200"/>
      <c r="N67" s="199"/>
      <c r="O67" s="201"/>
      <c r="P67" s="201"/>
    </row>
    <row r="68" spans="1:16" s="202" customFormat="1" ht="42.75" customHeight="1">
      <c r="A68" s="208" t="s">
        <v>188</v>
      </c>
      <c r="B68" s="198"/>
      <c r="C68" s="198">
        <v>239</v>
      </c>
      <c r="D68" s="184">
        <v>1</v>
      </c>
      <c r="E68" s="184">
        <v>109</v>
      </c>
      <c r="F68" s="184">
        <v>0</v>
      </c>
      <c r="G68" s="184">
        <v>0</v>
      </c>
      <c r="H68" s="184">
        <f t="shared" si="3"/>
        <v>349</v>
      </c>
      <c r="I68" s="199"/>
      <c r="J68" s="198"/>
      <c r="K68" s="200"/>
      <c r="L68" s="200"/>
      <c r="M68" s="200"/>
      <c r="N68" s="199"/>
      <c r="O68" s="201"/>
      <c r="P68" s="201"/>
    </row>
    <row r="69" spans="1:16" s="212" customFormat="1" ht="47.25" customHeight="1">
      <c r="A69" s="208" t="s">
        <v>189</v>
      </c>
      <c r="B69" s="209"/>
      <c r="C69" s="209">
        <f>101+145</f>
        <v>246</v>
      </c>
      <c r="D69" s="184">
        <v>3</v>
      </c>
      <c r="E69" s="184">
        <v>173</v>
      </c>
      <c r="F69" s="184">
        <v>74</v>
      </c>
      <c r="G69" s="184">
        <v>20</v>
      </c>
      <c r="H69" s="184">
        <f>C69+D69+E69+F69+G69</f>
        <v>516</v>
      </c>
      <c r="I69" s="183"/>
      <c r="J69" s="209"/>
      <c r="K69" s="210"/>
      <c r="L69" s="210"/>
      <c r="M69" s="210"/>
      <c r="N69" s="183"/>
      <c r="O69" s="211"/>
      <c r="P69" s="211"/>
    </row>
    <row r="70" spans="1:16" s="212" customFormat="1" ht="23.25" customHeight="1">
      <c r="A70" s="208" t="s">
        <v>190</v>
      </c>
      <c r="B70" s="209"/>
      <c r="C70" s="209">
        <v>0</v>
      </c>
      <c r="D70" s="184">
        <v>100</v>
      </c>
      <c r="E70" s="184">
        <v>197</v>
      </c>
      <c r="F70" s="184">
        <v>52</v>
      </c>
      <c r="G70" s="184">
        <v>3</v>
      </c>
      <c r="H70" s="184">
        <f>C70+D70+E70+F70+G70</f>
        <v>352</v>
      </c>
      <c r="I70" s="183"/>
      <c r="J70" s="209"/>
      <c r="K70" s="210"/>
      <c r="L70" s="210"/>
      <c r="M70" s="210"/>
      <c r="N70" s="183"/>
      <c r="O70" s="211"/>
      <c r="P70" s="211"/>
    </row>
    <row r="71" spans="1:16" s="212" customFormat="1" ht="23.25" customHeight="1">
      <c r="A71" s="208" t="s">
        <v>191</v>
      </c>
      <c r="B71" s="209"/>
      <c r="C71" s="209">
        <f>912+30</f>
        <v>942</v>
      </c>
      <c r="D71" s="184">
        <v>0</v>
      </c>
      <c r="E71" s="184">
        <v>20</v>
      </c>
      <c r="F71" s="184">
        <v>0</v>
      </c>
      <c r="G71" s="184">
        <v>20</v>
      </c>
      <c r="H71" s="184">
        <f>C71+D71+E71+F71+G71</f>
        <v>982</v>
      </c>
      <c r="I71" s="183"/>
      <c r="J71" s="209"/>
      <c r="K71" s="210"/>
      <c r="L71" s="210"/>
      <c r="M71" s="210"/>
      <c r="N71" s="183"/>
      <c r="O71" s="211"/>
      <c r="P71" s="211"/>
    </row>
    <row r="72" spans="1:16" s="212" customFormat="1" ht="23.25" customHeight="1">
      <c r="A72" s="208" t="s">
        <v>192</v>
      </c>
      <c r="B72" s="209"/>
      <c r="C72" s="209">
        <v>0</v>
      </c>
      <c r="D72" s="184">
        <v>0</v>
      </c>
      <c r="E72" s="184">
        <v>80</v>
      </c>
      <c r="F72" s="184">
        <v>0</v>
      </c>
      <c r="G72" s="184">
        <v>0</v>
      </c>
      <c r="H72" s="184">
        <f>C72+D72+E72+F72+G72</f>
        <v>80</v>
      </c>
      <c r="I72" s="183"/>
      <c r="J72" s="209"/>
      <c r="K72" s="210"/>
      <c r="L72" s="210"/>
      <c r="M72" s="210"/>
      <c r="N72" s="183"/>
      <c r="O72" s="211"/>
      <c r="P72" s="211"/>
    </row>
    <row r="73" spans="1:16" s="212" customFormat="1" ht="44.25" customHeight="1">
      <c r="A73" s="208" t="s">
        <v>193</v>
      </c>
      <c r="B73" s="209"/>
      <c r="C73" s="209"/>
      <c r="D73" s="184">
        <v>0</v>
      </c>
      <c r="E73" s="184">
        <v>0</v>
      </c>
      <c r="F73" s="184">
        <v>0</v>
      </c>
      <c r="G73" s="184">
        <v>0</v>
      </c>
      <c r="H73" s="184">
        <f t="shared" si="3"/>
        <v>0</v>
      </c>
      <c r="I73" s="183"/>
      <c r="J73" s="209"/>
      <c r="K73" s="210"/>
      <c r="L73" s="210"/>
      <c r="M73" s="210"/>
      <c r="N73" s="183"/>
      <c r="O73" s="211"/>
      <c r="P73" s="211"/>
    </row>
    <row r="74" spans="1:14" ht="26.25">
      <c r="A74" s="472" t="s">
        <v>144</v>
      </c>
      <c r="B74" s="472"/>
      <c r="C74" s="472"/>
      <c r="D74" s="472"/>
      <c r="E74" s="472"/>
      <c r="F74" s="472"/>
      <c r="G74" s="472"/>
      <c r="H74" s="472"/>
      <c r="I74" s="472"/>
      <c r="J74" s="472"/>
      <c r="K74" s="472"/>
      <c r="L74" s="472"/>
      <c r="M74" s="472"/>
      <c r="N74" s="472"/>
    </row>
    <row r="75" spans="1:14" ht="26.25">
      <c r="A75" s="472" t="s">
        <v>194</v>
      </c>
      <c r="B75" s="472"/>
      <c r="C75" s="472"/>
      <c r="D75" s="472"/>
      <c r="E75" s="472"/>
      <c r="F75" s="472"/>
      <c r="G75" s="472"/>
      <c r="H75" s="472"/>
      <c r="I75" s="472"/>
      <c r="J75" s="472"/>
      <c r="K75" s="472"/>
      <c r="L75" s="472"/>
      <c r="M75" s="472"/>
      <c r="N75" s="472"/>
    </row>
    <row r="76" spans="1:14" ht="26.25">
      <c r="A76" s="473" t="s">
        <v>146</v>
      </c>
      <c r="B76" s="473"/>
      <c r="C76" s="473"/>
      <c r="D76" s="473"/>
      <c r="E76" s="473"/>
      <c r="F76" s="473"/>
      <c r="G76" s="473"/>
      <c r="H76" s="473"/>
      <c r="I76" s="473"/>
      <c r="J76" s="473"/>
      <c r="K76" s="473"/>
      <c r="L76" s="473"/>
      <c r="M76" s="473"/>
      <c r="N76" s="473"/>
    </row>
    <row r="77" spans="1:16" s="162" customFormat="1" ht="88.5" customHeight="1">
      <c r="A77" s="474" t="s">
        <v>0</v>
      </c>
      <c r="B77" s="476" t="s">
        <v>1</v>
      </c>
      <c r="C77" s="476" t="s">
        <v>147</v>
      </c>
      <c r="D77" s="478" t="s">
        <v>148</v>
      </c>
      <c r="E77" s="479"/>
      <c r="F77" s="479"/>
      <c r="G77" s="480"/>
      <c r="H77" s="476" t="s">
        <v>2</v>
      </c>
      <c r="I77" s="481" t="s">
        <v>3</v>
      </c>
      <c r="J77" s="476" t="s">
        <v>4</v>
      </c>
      <c r="K77" s="484" t="s">
        <v>5</v>
      </c>
      <c r="L77" s="484" t="s">
        <v>6</v>
      </c>
      <c r="M77" s="484" t="s">
        <v>7</v>
      </c>
      <c r="N77" s="481" t="s">
        <v>8</v>
      </c>
      <c r="O77" s="161"/>
      <c r="P77" s="161"/>
    </row>
    <row r="78" spans="1:16" s="162" customFormat="1" ht="27" customHeight="1">
      <c r="A78" s="475"/>
      <c r="B78" s="477"/>
      <c r="C78" s="477"/>
      <c r="D78" s="163" t="s">
        <v>9</v>
      </c>
      <c r="E78" s="163" t="s">
        <v>10</v>
      </c>
      <c r="F78" s="163" t="s">
        <v>11</v>
      </c>
      <c r="G78" s="163" t="s">
        <v>12</v>
      </c>
      <c r="H78" s="477"/>
      <c r="I78" s="482"/>
      <c r="J78" s="483"/>
      <c r="K78" s="485"/>
      <c r="L78" s="486"/>
      <c r="M78" s="486"/>
      <c r="N78" s="482"/>
      <c r="O78" s="161"/>
      <c r="P78" s="161"/>
    </row>
    <row r="79" spans="1:14" ht="46.5">
      <c r="A79" s="187" t="s">
        <v>195</v>
      </c>
      <c r="B79" s="188"/>
      <c r="C79" s="188"/>
      <c r="D79" s="189"/>
      <c r="E79" s="189"/>
      <c r="F79" s="189"/>
      <c r="G79" s="189"/>
      <c r="H79" s="188" t="s">
        <v>94</v>
      </c>
      <c r="I79" s="189"/>
      <c r="J79" s="188"/>
      <c r="K79" s="186"/>
      <c r="L79" s="186"/>
      <c r="M79" s="186"/>
      <c r="N79" s="189"/>
    </row>
    <row r="80" spans="1:14" ht="23.25">
      <c r="A80" s="213" t="s">
        <v>37</v>
      </c>
      <c r="B80" s="184" t="s">
        <v>94</v>
      </c>
      <c r="C80" s="184"/>
      <c r="D80" s="214">
        <v>0</v>
      </c>
      <c r="E80" s="215">
        <v>0</v>
      </c>
      <c r="F80" s="215">
        <v>0</v>
      </c>
      <c r="G80" s="214">
        <v>0</v>
      </c>
      <c r="H80" s="216">
        <f aca="true" t="shared" si="4" ref="H80:H89">C80+D80+E80+F80+G80</f>
        <v>0</v>
      </c>
      <c r="I80" s="194"/>
      <c r="J80" s="184"/>
      <c r="K80" s="195"/>
      <c r="L80" s="195"/>
      <c r="M80" s="195"/>
      <c r="N80" s="194"/>
    </row>
    <row r="81" spans="1:14" ht="23.25">
      <c r="A81" s="191" t="s">
        <v>38</v>
      </c>
      <c r="B81" s="175"/>
      <c r="C81" s="175"/>
      <c r="D81" s="214">
        <v>0</v>
      </c>
      <c r="E81" s="215">
        <v>0</v>
      </c>
      <c r="F81" s="215">
        <v>0</v>
      </c>
      <c r="G81" s="214">
        <v>0</v>
      </c>
      <c r="H81" s="216">
        <f t="shared" si="4"/>
        <v>0</v>
      </c>
      <c r="I81" s="194"/>
      <c r="J81" s="184">
        <v>263890</v>
      </c>
      <c r="K81" s="195">
        <v>263829</v>
      </c>
      <c r="L81" s="195">
        <v>0</v>
      </c>
      <c r="M81" s="195">
        <v>263829</v>
      </c>
      <c r="N81" s="194">
        <f>M81*100/J81</f>
        <v>99.97688430785554</v>
      </c>
    </row>
    <row r="82" spans="1:14" ht="23.25">
      <c r="A82" s="191" t="s">
        <v>196</v>
      </c>
      <c r="B82" s="175">
        <v>1634</v>
      </c>
      <c r="C82" s="175"/>
      <c r="D82" s="214">
        <v>0</v>
      </c>
      <c r="E82" s="215">
        <v>0</v>
      </c>
      <c r="F82" s="215">
        <v>0</v>
      </c>
      <c r="G82" s="214">
        <v>0</v>
      </c>
      <c r="H82" s="216">
        <f t="shared" si="4"/>
        <v>0</v>
      </c>
      <c r="I82" s="194"/>
      <c r="J82" s="184">
        <v>261856</v>
      </c>
      <c r="K82" s="195">
        <f>47267+47350</f>
        <v>94617</v>
      </c>
      <c r="L82" s="195">
        <v>67943</v>
      </c>
      <c r="M82" s="195">
        <f>K82+L82</f>
        <v>162560</v>
      </c>
      <c r="N82" s="194">
        <f>M82*100/J81</f>
        <v>61.601424836105956</v>
      </c>
    </row>
    <row r="83" spans="1:14" ht="23.25">
      <c r="A83" s="191" t="s">
        <v>197</v>
      </c>
      <c r="B83" s="175"/>
      <c r="C83" s="175">
        <v>227</v>
      </c>
      <c r="D83" s="214">
        <v>0</v>
      </c>
      <c r="E83" s="215">
        <v>0</v>
      </c>
      <c r="F83" s="215">
        <v>0</v>
      </c>
      <c r="G83" s="214">
        <v>0</v>
      </c>
      <c r="H83" s="216">
        <f t="shared" si="4"/>
        <v>227</v>
      </c>
      <c r="I83" s="194"/>
      <c r="J83" s="184"/>
      <c r="K83" s="195">
        <v>0</v>
      </c>
      <c r="L83" s="195">
        <v>0</v>
      </c>
      <c r="M83" s="195">
        <v>0</v>
      </c>
      <c r="N83" s="194">
        <v>0</v>
      </c>
    </row>
    <row r="84" spans="1:14" ht="23.25">
      <c r="A84" s="191" t="s">
        <v>198</v>
      </c>
      <c r="B84" s="175"/>
      <c r="C84" s="175">
        <v>360</v>
      </c>
      <c r="D84" s="215">
        <v>0</v>
      </c>
      <c r="E84" s="215">
        <v>60</v>
      </c>
      <c r="F84" s="215">
        <v>0</v>
      </c>
      <c r="G84" s="214">
        <v>0</v>
      </c>
      <c r="H84" s="216">
        <f>C84+D84+E84+F84+G84</f>
        <v>420</v>
      </c>
      <c r="I84" s="194"/>
      <c r="J84" s="184"/>
      <c r="K84" s="195"/>
      <c r="L84" s="195">
        <v>0</v>
      </c>
      <c r="M84" s="195">
        <v>0</v>
      </c>
      <c r="N84" s="194">
        <v>0</v>
      </c>
    </row>
    <row r="85" spans="1:14" ht="23.25">
      <c r="A85" s="191" t="s">
        <v>199</v>
      </c>
      <c r="B85" s="175"/>
      <c r="C85" s="175">
        <v>421</v>
      </c>
      <c r="D85" s="215">
        <v>0</v>
      </c>
      <c r="E85" s="215">
        <v>115</v>
      </c>
      <c r="F85" s="215">
        <v>0</v>
      </c>
      <c r="G85" s="214">
        <v>0</v>
      </c>
      <c r="H85" s="216">
        <f>C85+D85+E85+F85+G85</f>
        <v>536</v>
      </c>
      <c r="I85" s="194"/>
      <c r="J85" s="184"/>
      <c r="K85" s="195"/>
      <c r="L85" s="195">
        <v>0</v>
      </c>
      <c r="M85" s="195">
        <v>0</v>
      </c>
      <c r="N85" s="194">
        <v>0</v>
      </c>
    </row>
    <row r="86" spans="1:14" s="221" customFormat="1" ht="23.25">
      <c r="A86" s="217" t="s">
        <v>200</v>
      </c>
      <c r="B86" s="218">
        <v>2000</v>
      </c>
      <c r="C86" s="218">
        <f>C87+C88+C89</f>
        <v>1119</v>
      </c>
      <c r="D86" s="218">
        <f>D87+D88+D89</f>
        <v>0</v>
      </c>
      <c r="E86" s="218">
        <f>E87+E88+E89</f>
        <v>0</v>
      </c>
      <c r="F86" s="218">
        <f>F87+F88+F89</f>
        <v>0</v>
      </c>
      <c r="G86" s="218">
        <f>G87+G88+G89</f>
        <v>0</v>
      </c>
      <c r="H86" s="218">
        <f t="shared" si="4"/>
        <v>1119</v>
      </c>
      <c r="I86" s="219"/>
      <c r="J86" s="218">
        <v>966174</v>
      </c>
      <c r="K86" s="167">
        <f>86366.88+121657.84+144812.17+245812.45</f>
        <v>598649.3400000001</v>
      </c>
      <c r="L86" s="167">
        <v>286853.11</v>
      </c>
      <c r="M86" s="167">
        <f>L86+K86</f>
        <v>885502.4500000001</v>
      </c>
      <c r="N86" s="220">
        <f>M86*100/J86</f>
        <v>91.65041183058123</v>
      </c>
    </row>
    <row r="87" spans="1:14" ht="23.25">
      <c r="A87" s="178" t="s">
        <v>41</v>
      </c>
      <c r="B87" s="175"/>
      <c r="C87" s="175">
        <v>41</v>
      </c>
      <c r="D87" s="184">
        <v>0</v>
      </c>
      <c r="E87" s="184">
        <v>0</v>
      </c>
      <c r="F87" s="184">
        <v>0</v>
      </c>
      <c r="G87" s="184">
        <v>0</v>
      </c>
      <c r="H87" s="175">
        <f t="shared" si="4"/>
        <v>41</v>
      </c>
      <c r="I87" s="176"/>
      <c r="J87" s="175"/>
      <c r="K87" s="177"/>
      <c r="L87" s="177"/>
      <c r="M87" s="177"/>
      <c r="N87" s="220"/>
    </row>
    <row r="88" spans="1:14" ht="23.25">
      <c r="A88" s="178" t="s">
        <v>42</v>
      </c>
      <c r="B88" s="175"/>
      <c r="C88" s="175">
        <v>465</v>
      </c>
      <c r="D88" s="184">
        <v>0</v>
      </c>
      <c r="E88" s="184">
        <v>0</v>
      </c>
      <c r="F88" s="184">
        <v>0</v>
      </c>
      <c r="G88" s="184">
        <v>0</v>
      </c>
      <c r="H88" s="175">
        <f t="shared" si="4"/>
        <v>465</v>
      </c>
      <c r="I88" s="176"/>
      <c r="J88" s="175"/>
      <c r="K88" s="177"/>
      <c r="L88" s="177"/>
      <c r="M88" s="177"/>
      <c r="N88" s="220"/>
    </row>
    <row r="89" spans="1:14" ht="23.25">
      <c r="A89" s="178" t="s">
        <v>43</v>
      </c>
      <c r="B89" s="175"/>
      <c r="C89" s="175">
        <v>613</v>
      </c>
      <c r="D89" s="184">
        <v>0</v>
      </c>
      <c r="E89" s="184">
        <v>0</v>
      </c>
      <c r="F89" s="184">
        <v>0</v>
      </c>
      <c r="G89" s="184">
        <v>0</v>
      </c>
      <c r="H89" s="175">
        <f t="shared" si="4"/>
        <v>613</v>
      </c>
      <c r="I89" s="176"/>
      <c r="J89" s="175"/>
      <c r="K89" s="177"/>
      <c r="L89" s="177"/>
      <c r="M89" s="177"/>
      <c r="N89" s="220"/>
    </row>
    <row r="90" spans="1:14" s="222" customFormat="1" ht="23.25">
      <c r="A90" s="217" t="s">
        <v>201</v>
      </c>
      <c r="B90" s="188">
        <v>18</v>
      </c>
      <c r="C90" s="188">
        <v>48</v>
      </c>
      <c r="D90" s="188">
        <f>D91+D92+D93</f>
        <v>0</v>
      </c>
      <c r="E90" s="188">
        <v>0</v>
      </c>
      <c r="F90" s="188">
        <f>F91+F92+F93</f>
        <v>0</v>
      </c>
      <c r="G90" s="188">
        <f>G91+G92+G93</f>
        <v>0</v>
      </c>
      <c r="H90" s="188">
        <f>H91+H92+H93</f>
        <v>48</v>
      </c>
      <c r="I90" s="189"/>
      <c r="J90" s="188">
        <v>310320</v>
      </c>
      <c r="K90" s="186">
        <f>101340+27360+23360</f>
        <v>152060</v>
      </c>
      <c r="L90" s="186">
        <v>25360</v>
      </c>
      <c r="M90" s="186">
        <f>K90+L90</f>
        <v>177420</v>
      </c>
      <c r="N90" s="220">
        <f>M90*100/J90</f>
        <v>57.17324052590874</v>
      </c>
    </row>
    <row r="91" spans="1:14" ht="23.25">
      <c r="A91" s="178" t="s">
        <v>41</v>
      </c>
      <c r="B91" s="175"/>
      <c r="C91" s="175">
        <v>40</v>
      </c>
      <c r="D91" s="184">
        <v>0</v>
      </c>
      <c r="E91" s="184">
        <v>0</v>
      </c>
      <c r="F91" s="184">
        <v>0</v>
      </c>
      <c r="G91" s="184">
        <v>0</v>
      </c>
      <c r="H91" s="175">
        <f>C91+D91+E91+F91+G91</f>
        <v>40</v>
      </c>
      <c r="I91" s="176"/>
      <c r="J91" s="175"/>
      <c r="K91" s="177"/>
      <c r="L91" s="177"/>
      <c r="M91" s="177"/>
      <c r="N91" s="178"/>
    </row>
    <row r="92" spans="1:14" ht="23.25">
      <c r="A92" s="178" t="s">
        <v>42</v>
      </c>
      <c r="B92" s="175"/>
      <c r="C92" s="175">
        <v>7</v>
      </c>
      <c r="D92" s="184">
        <v>0</v>
      </c>
      <c r="E92" s="184">
        <v>0</v>
      </c>
      <c r="F92" s="184">
        <v>0</v>
      </c>
      <c r="G92" s="184">
        <v>0</v>
      </c>
      <c r="H92" s="175">
        <f>C92+D92+E92+F92+G92</f>
        <v>7</v>
      </c>
      <c r="I92" s="176"/>
      <c r="J92" s="175"/>
      <c r="K92" s="177"/>
      <c r="L92" s="177"/>
      <c r="M92" s="177"/>
      <c r="N92" s="178"/>
    </row>
    <row r="93" spans="1:14" ht="23.25">
      <c r="A93" s="178" t="s">
        <v>43</v>
      </c>
      <c r="B93" s="175"/>
      <c r="C93" s="175">
        <v>1</v>
      </c>
      <c r="D93" s="184">
        <v>0</v>
      </c>
      <c r="E93" s="184">
        <v>0</v>
      </c>
      <c r="F93" s="184">
        <v>0</v>
      </c>
      <c r="G93" s="184">
        <v>0</v>
      </c>
      <c r="H93" s="175">
        <f>C93+D93+E93+F93+G93</f>
        <v>1</v>
      </c>
      <c r="I93" s="176"/>
      <c r="J93" s="175"/>
      <c r="K93" s="177"/>
      <c r="L93" s="177"/>
      <c r="M93" s="177"/>
      <c r="N93" s="178"/>
    </row>
    <row r="94" spans="1:14" s="222" customFormat="1" ht="23.25">
      <c r="A94" s="217" t="s">
        <v>202</v>
      </c>
      <c r="B94" s="188">
        <v>30</v>
      </c>
      <c r="C94" s="188">
        <v>30</v>
      </c>
      <c r="D94" s="188">
        <f>D95</f>
        <v>0</v>
      </c>
      <c r="E94" s="188">
        <v>0</v>
      </c>
      <c r="F94" s="188">
        <v>0</v>
      </c>
      <c r="G94" s="188">
        <v>0</v>
      </c>
      <c r="H94" s="218">
        <f>C94+D94+E94+F94+G94</f>
        <v>30</v>
      </c>
      <c r="I94" s="189"/>
      <c r="J94" s="188"/>
      <c r="K94" s="186"/>
      <c r="L94" s="186"/>
      <c r="M94" s="186"/>
      <c r="N94" s="219"/>
    </row>
    <row r="95" spans="1:14" ht="23.25">
      <c r="A95" s="178" t="s">
        <v>41</v>
      </c>
      <c r="B95" s="175"/>
      <c r="C95" s="175">
        <v>30</v>
      </c>
      <c r="D95" s="184">
        <v>0</v>
      </c>
      <c r="E95" s="184">
        <v>0</v>
      </c>
      <c r="F95" s="184">
        <v>0</v>
      </c>
      <c r="G95" s="184">
        <v>0</v>
      </c>
      <c r="H95" s="175">
        <f>C95+D95+E95+F95+G95</f>
        <v>30</v>
      </c>
      <c r="I95" s="176"/>
      <c r="J95" s="175"/>
      <c r="K95" s="177"/>
      <c r="L95" s="177"/>
      <c r="M95" s="177"/>
      <c r="N95" s="178"/>
    </row>
  </sheetData>
  <sheetProtection/>
  <mergeCells count="56">
    <mergeCell ref="K77:K78"/>
    <mergeCell ref="L77:L78"/>
    <mergeCell ref="M77:M78"/>
    <mergeCell ref="N77:N78"/>
    <mergeCell ref="A74:N74"/>
    <mergeCell ref="A75:N75"/>
    <mergeCell ref="A76:N76"/>
    <mergeCell ref="A77:A78"/>
    <mergeCell ref="B77:B78"/>
    <mergeCell ref="C77:C78"/>
    <mergeCell ref="D77:G77"/>
    <mergeCell ref="H77:H78"/>
    <mergeCell ref="I77:I78"/>
    <mergeCell ref="J77:J78"/>
    <mergeCell ref="I55:I56"/>
    <mergeCell ref="J55:J56"/>
    <mergeCell ref="K55:K56"/>
    <mergeCell ref="L55:L56"/>
    <mergeCell ref="M55:M56"/>
    <mergeCell ref="N55:N56"/>
    <mergeCell ref="M27:M28"/>
    <mergeCell ref="N27:N28"/>
    <mergeCell ref="A52:N52"/>
    <mergeCell ref="A53:N53"/>
    <mergeCell ref="A54:N54"/>
    <mergeCell ref="A55:A56"/>
    <mergeCell ref="B55:B56"/>
    <mergeCell ref="C55:C56"/>
    <mergeCell ref="D55:G55"/>
    <mergeCell ref="H55:H56"/>
    <mergeCell ref="A26:N26"/>
    <mergeCell ref="A27:A28"/>
    <mergeCell ref="B27:B28"/>
    <mergeCell ref="C27:C28"/>
    <mergeCell ref="D27:G27"/>
    <mergeCell ref="H27:H28"/>
    <mergeCell ref="I27:I28"/>
    <mergeCell ref="J27:J28"/>
    <mergeCell ref="K27:K28"/>
    <mergeCell ref="L27:L28"/>
    <mergeCell ref="K4:K5"/>
    <mergeCell ref="L4:L5"/>
    <mergeCell ref="A24:N24"/>
    <mergeCell ref="A25:N25"/>
    <mergeCell ref="M4:M5"/>
    <mergeCell ref="N4:N5"/>
    <mergeCell ref="A1:N1"/>
    <mergeCell ref="A2:N2"/>
    <mergeCell ref="A3:N3"/>
    <mergeCell ref="A4:A5"/>
    <mergeCell ref="B4:B5"/>
    <mergeCell ref="C4:C5"/>
    <mergeCell ref="D4:G4"/>
    <mergeCell ref="H4:H5"/>
    <mergeCell ref="I4:I5"/>
    <mergeCell ref="J4:J5"/>
  </mergeCells>
  <printOptions/>
  <pageMargins left="1.0713235294117647" right="0.7" top="0.75" bottom="0.75" header="0.3" footer="0.3"/>
  <pageSetup orientation="landscape" paperSize="9" scale="63" r:id="rId1"/>
  <rowBreaks count="3" manualBreakCount="3">
    <brk id="23" max="13" man="1"/>
    <brk id="51" max="13" man="1"/>
    <brk id="7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79"/>
  <sheetViews>
    <sheetView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D11" sqref="D11"/>
    </sheetView>
  </sheetViews>
  <sheetFormatPr defaultColWidth="7.57421875" defaultRowHeight="12.75"/>
  <cols>
    <col min="1" max="1" width="58.140625" style="224" customWidth="1"/>
    <col min="2" max="2" width="10.421875" style="224" customWidth="1"/>
    <col min="3" max="3" width="11.140625" style="224" customWidth="1"/>
    <col min="4" max="4" width="10.7109375" style="224" customWidth="1"/>
    <col min="5" max="5" width="9.421875" style="224" customWidth="1"/>
    <col min="6" max="6" width="9.57421875" style="224" customWidth="1"/>
    <col min="7" max="7" width="10.140625" style="224" customWidth="1"/>
    <col min="8" max="8" width="14.28125" style="224" customWidth="1"/>
    <col min="9" max="9" width="14.8515625" style="224" customWidth="1"/>
    <col min="10" max="10" width="12.28125" style="224" customWidth="1"/>
    <col min="11" max="11" width="10.28125" style="224" customWidth="1"/>
    <col min="12" max="12" width="13.00390625" style="224" customWidth="1"/>
    <col min="13" max="13" width="12.00390625" style="224" customWidth="1"/>
    <col min="14" max="14" width="14.421875" style="224" customWidth="1"/>
    <col min="15" max="16384" width="7.57421875" style="224" customWidth="1"/>
  </cols>
  <sheetData>
    <row r="1" ht="24">
      <c r="N1" s="225"/>
    </row>
    <row r="2" spans="1:14" ht="27.75">
      <c r="A2" s="494" t="s">
        <v>52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</row>
    <row r="3" spans="1:14" ht="27.75">
      <c r="A3" s="494" t="s">
        <v>203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</row>
    <row r="4" spans="1:14" ht="27.75">
      <c r="A4" s="495" t="s">
        <v>204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</row>
    <row r="5" spans="1:16" s="227" customFormat="1" ht="132.75" customHeight="1">
      <c r="A5" s="496" t="s">
        <v>0</v>
      </c>
      <c r="B5" s="491" t="s">
        <v>1</v>
      </c>
      <c r="C5" s="491" t="s">
        <v>45</v>
      </c>
      <c r="D5" s="498" t="s">
        <v>46</v>
      </c>
      <c r="E5" s="499"/>
      <c r="F5" s="499"/>
      <c r="G5" s="500"/>
      <c r="H5" s="491" t="s">
        <v>2</v>
      </c>
      <c r="I5" s="487" t="s">
        <v>3</v>
      </c>
      <c r="J5" s="489" t="s">
        <v>4</v>
      </c>
      <c r="K5" s="491" t="s">
        <v>5</v>
      </c>
      <c r="L5" s="491" t="s">
        <v>6</v>
      </c>
      <c r="M5" s="491" t="s">
        <v>7</v>
      </c>
      <c r="N5" s="491" t="s">
        <v>8</v>
      </c>
      <c r="O5" s="226"/>
      <c r="P5" s="226"/>
    </row>
    <row r="6" spans="1:16" s="227" customFormat="1" ht="28.5" customHeight="1">
      <c r="A6" s="497"/>
      <c r="B6" s="493"/>
      <c r="C6" s="493"/>
      <c r="D6" s="228" t="s">
        <v>205</v>
      </c>
      <c r="E6" s="228" t="s">
        <v>10</v>
      </c>
      <c r="F6" s="228" t="s">
        <v>11</v>
      </c>
      <c r="G6" s="228" t="s">
        <v>12</v>
      </c>
      <c r="H6" s="493"/>
      <c r="I6" s="488"/>
      <c r="J6" s="490"/>
      <c r="K6" s="492"/>
      <c r="L6" s="493"/>
      <c r="M6" s="493"/>
      <c r="N6" s="493"/>
      <c r="O6" s="226"/>
      <c r="P6" s="226"/>
    </row>
    <row r="7" spans="1:16" s="227" customFormat="1" ht="24" customHeight="1">
      <c r="A7" s="229" t="s">
        <v>13</v>
      </c>
      <c r="B7" s="230"/>
      <c r="C7" s="230"/>
      <c r="D7" s="230"/>
      <c r="E7" s="230"/>
      <c r="F7" s="230"/>
      <c r="G7" s="230"/>
      <c r="H7" s="230"/>
      <c r="I7" s="231"/>
      <c r="J7" s="232"/>
      <c r="K7" s="233"/>
      <c r="L7" s="230"/>
      <c r="M7" s="230"/>
      <c r="N7" s="230"/>
      <c r="O7" s="226"/>
      <c r="P7" s="226"/>
    </row>
    <row r="8" spans="1:16" s="238" customFormat="1" ht="26.25" customHeight="1">
      <c r="A8" s="234" t="s">
        <v>14</v>
      </c>
      <c r="B8" s="228"/>
      <c r="C8" s="228"/>
      <c r="D8" s="228"/>
      <c r="E8" s="228"/>
      <c r="F8" s="228"/>
      <c r="G8" s="228"/>
      <c r="H8" s="228"/>
      <c r="I8" s="235"/>
      <c r="J8" s="236"/>
      <c r="K8" s="228"/>
      <c r="L8" s="228"/>
      <c r="M8" s="228"/>
      <c r="N8" s="228"/>
      <c r="O8" s="237"/>
      <c r="P8" s="237"/>
    </row>
    <row r="9" spans="1:14" s="246" customFormat="1" ht="24">
      <c r="A9" s="239" t="s">
        <v>206</v>
      </c>
      <c r="B9" s="240">
        <v>10</v>
      </c>
      <c r="C9" s="241">
        <v>6</v>
      </c>
      <c r="D9" s="241"/>
      <c r="E9" s="241"/>
      <c r="F9" s="241"/>
      <c r="G9" s="241"/>
      <c r="H9" s="241">
        <f>C9+D9+E9+F9+G9</f>
        <v>6</v>
      </c>
      <c r="I9" s="242">
        <f aca="true" t="shared" si="0" ref="I9:I33">H9*100/B9</f>
        <v>60</v>
      </c>
      <c r="J9" s="243">
        <v>5500</v>
      </c>
      <c r="K9" s="244"/>
      <c r="L9" s="244"/>
      <c r="M9" s="244"/>
      <c r="N9" s="245">
        <f>M9*100/J9</f>
        <v>0</v>
      </c>
    </row>
    <row r="10" spans="1:14" s="246" customFormat="1" ht="24">
      <c r="A10" s="247" t="s">
        <v>16</v>
      </c>
      <c r="B10" s="248">
        <f>B11+B39+B49+B62</f>
        <v>1283</v>
      </c>
      <c r="C10" s="248">
        <f>C11+C39+C49+C62+C86</f>
        <v>420</v>
      </c>
      <c r="D10" s="248">
        <f>D11+D39+D49+D62</f>
        <v>30</v>
      </c>
      <c r="E10" s="248">
        <f>E11+E39+E49+E62</f>
        <v>163</v>
      </c>
      <c r="F10" s="248">
        <f>F11+F39+F49+F62</f>
        <v>151</v>
      </c>
      <c r="G10" s="248">
        <f>G11+G39+G49+G62</f>
        <v>23</v>
      </c>
      <c r="H10" s="248">
        <f>H11+H39+H49+H62+H86</f>
        <v>787</v>
      </c>
      <c r="I10" s="249">
        <f t="shared" si="0"/>
        <v>61.34060795011691</v>
      </c>
      <c r="J10" s="250"/>
      <c r="K10" s="251"/>
      <c r="L10" s="251"/>
      <c r="M10" s="251"/>
      <c r="N10" s="251"/>
    </row>
    <row r="11" spans="1:14" s="258" customFormat="1" ht="24">
      <c r="A11" s="252" t="s">
        <v>207</v>
      </c>
      <c r="B11" s="253">
        <f aca="true" t="shared" si="1" ref="B11:G11">B12+B18+B24</f>
        <v>403</v>
      </c>
      <c r="C11" s="253">
        <f t="shared" si="1"/>
        <v>0</v>
      </c>
      <c r="D11" s="253">
        <f t="shared" si="1"/>
        <v>0</v>
      </c>
      <c r="E11" s="253">
        <f t="shared" si="1"/>
        <v>71</v>
      </c>
      <c r="F11" s="253">
        <f t="shared" si="1"/>
        <v>83</v>
      </c>
      <c r="G11" s="253">
        <f t="shared" si="1"/>
        <v>10</v>
      </c>
      <c r="H11" s="253">
        <f aca="true" t="shared" si="2" ref="H11:H34">C11+D11+E11+F11+G11</f>
        <v>164</v>
      </c>
      <c r="I11" s="254">
        <f t="shared" si="0"/>
        <v>40.69478908188586</v>
      </c>
      <c r="J11" s="255">
        <f>J12+J18+J24+J34</f>
        <v>330000</v>
      </c>
      <c r="K11" s="255">
        <f>K12+K18+K24+K34</f>
        <v>0</v>
      </c>
      <c r="L11" s="255">
        <f>L12+L18+L24+L34</f>
        <v>79850</v>
      </c>
      <c r="M11" s="256">
        <f>K11+L11</f>
        <v>79850</v>
      </c>
      <c r="N11" s="257">
        <f>M11*100/J11</f>
        <v>24.196969696969695</v>
      </c>
    </row>
    <row r="12" spans="1:14" s="258" customFormat="1" ht="24">
      <c r="A12" s="259" t="s">
        <v>208</v>
      </c>
      <c r="B12" s="260">
        <f aca="true" t="shared" si="3" ref="B12:G12">SUM(B13:B17)</f>
        <v>125</v>
      </c>
      <c r="C12" s="260">
        <f t="shared" si="3"/>
        <v>0</v>
      </c>
      <c r="D12" s="260">
        <f t="shared" si="3"/>
        <v>0</v>
      </c>
      <c r="E12" s="260">
        <f t="shared" si="3"/>
        <v>8</v>
      </c>
      <c r="F12" s="260">
        <f t="shared" si="3"/>
        <v>15</v>
      </c>
      <c r="G12" s="260">
        <f t="shared" si="3"/>
        <v>2</v>
      </c>
      <c r="H12" s="260">
        <f t="shared" si="2"/>
        <v>25</v>
      </c>
      <c r="I12" s="261">
        <f t="shared" si="0"/>
        <v>20</v>
      </c>
      <c r="J12" s="260">
        <f>SUM(J13:J17)</f>
        <v>100000</v>
      </c>
      <c r="K12" s="260">
        <f>SUM(K13:K17)</f>
        <v>0</v>
      </c>
      <c r="L12" s="260">
        <f>SUM(L13:L17)</f>
        <v>13000</v>
      </c>
      <c r="M12" s="262">
        <f>K12+L12</f>
        <v>13000</v>
      </c>
      <c r="N12" s="263">
        <f>M12*100/J12</f>
        <v>13</v>
      </c>
    </row>
    <row r="13" spans="1:14" s="246" customFormat="1" ht="24">
      <c r="A13" s="264" t="s">
        <v>209</v>
      </c>
      <c r="B13" s="241">
        <v>25</v>
      </c>
      <c r="C13" s="241"/>
      <c r="D13" s="241"/>
      <c r="E13" s="241">
        <v>8</v>
      </c>
      <c r="F13" s="241">
        <v>15</v>
      </c>
      <c r="G13" s="241">
        <v>2</v>
      </c>
      <c r="H13" s="241">
        <f t="shared" si="2"/>
        <v>25</v>
      </c>
      <c r="I13" s="265">
        <f t="shared" si="0"/>
        <v>100</v>
      </c>
      <c r="J13" s="243">
        <v>20000</v>
      </c>
      <c r="K13" s="241"/>
      <c r="L13" s="244">
        <v>13000</v>
      </c>
      <c r="M13" s="241"/>
      <c r="N13" s="241"/>
    </row>
    <row r="14" spans="1:14" s="246" customFormat="1" ht="24">
      <c r="A14" s="264" t="s">
        <v>210</v>
      </c>
      <c r="B14" s="241">
        <v>25</v>
      </c>
      <c r="C14" s="241"/>
      <c r="D14" s="241"/>
      <c r="E14" s="241"/>
      <c r="F14" s="241"/>
      <c r="G14" s="241"/>
      <c r="H14" s="241">
        <f t="shared" si="2"/>
        <v>0</v>
      </c>
      <c r="I14" s="265">
        <f t="shared" si="0"/>
        <v>0</v>
      </c>
      <c r="J14" s="243">
        <v>20000</v>
      </c>
      <c r="K14" s="241"/>
      <c r="L14" s="244"/>
      <c r="M14" s="241"/>
      <c r="N14" s="241"/>
    </row>
    <row r="15" spans="1:14" s="246" customFormat="1" ht="24">
      <c r="A15" s="264" t="s">
        <v>211</v>
      </c>
      <c r="B15" s="241">
        <v>25</v>
      </c>
      <c r="C15" s="241"/>
      <c r="D15" s="241"/>
      <c r="E15" s="241"/>
      <c r="F15" s="241"/>
      <c r="G15" s="241"/>
      <c r="H15" s="241">
        <f t="shared" si="2"/>
        <v>0</v>
      </c>
      <c r="I15" s="265">
        <f t="shared" si="0"/>
        <v>0</v>
      </c>
      <c r="J15" s="243">
        <v>20000</v>
      </c>
      <c r="K15" s="241"/>
      <c r="L15" s="244"/>
      <c r="M15" s="241"/>
      <c r="N15" s="241"/>
    </row>
    <row r="16" spans="1:14" s="246" customFormat="1" ht="24">
      <c r="A16" s="264" t="s">
        <v>212</v>
      </c>
      <c r="B16" s="241">
        <v>25</v>
      </c>
      <c r="C16" s="241"/>
      <c r="D16" s="241"/>
      <c r="E16" s="241"/>
      <c r="F16" s="241"/>
      <c r="G16" s="241"/>
      <c r="H16" s="241">
        <f t="shared" si="2"/>
        <v>0</v>
      </c>
      <c r="I16" s="265">
        <f t="shared" si="0"/>
        <v>0</v>
      </c>
      <c r="J16" s="243">
        <v>20000</v>
      </c>
      <c r="K16" s="241"/>
      <c r="L16" s="244"/>
      <c r="M16" s="241"/>
      <c r="N16" s="241"/>
    </row>
    <row r="17" spans="1:14" s="246" customFormat="1" ht="24">
      <c r="A17" s="264" t="s">
        <v>213</v>
      </c>
      <c r="B17" s="241">
        <v>25</v>
      </c>
      <c r="C17" s="241"/>
      <c r="D17" s="241"/>
      <c r="E17" s="241"/>
      <c r="F17" s="241"/>
      <c r="G17" s="241"/>
      <c r="H17" s="241">
        <f t="shared" si="2"/>
        <v>0</v>
      </c>
      <c r="I17" s="265">
        <f t="shared" si="0"/>
        <v>0</v>
      </c>
      <c r="J17" s="243">
        <v>20000</v>
      </c>
      <c r="K17" s="241"/>
      <c r="L17" s="244"/>
      <c r="M17" s="241"/>
      <c r="N17" s="241"/>
    </row>
    <row r="18" spans="1:14" s="246" customFormat="1" ht="24">
      <c r="A18" s="266" t="s">
        <v>214</v>
      </c>
      <c r="B18" s="260">
        <f aca="true" t="shared" si="4" ref="B18:G18">SUM(B19:B23)</f>
        <v>125</v>
      </c>
      <c r="C18" s="260">
        <f t="shared" si="4"/>
        <v>0</v>
      </c>
      <c r="D18" s="260">
        <f t="shared" si="4"/>
        <v>0</v>
      </c>
      <c r="E18" s="260">
        <f t="shared" si="4"/>
        <v>29</v>
      </c>
      <c r="F18" s="260">
        <f t="shared" si="4"/>
        <v>44</v>
      </c>
      <c r="G18" s="260">
        <f t="shared" si="4"/>
        <v>3</v>
      </c>
      <c r="H18" s="260">
        <f t="shared" si="2"/>
        <v>76</v>
      </c>
      <c r="I18" s="261">
        <f t="shared" si="0"/>
        <v>60.8</v>
      </c>
      <c r="J18" s="267">
        <f>SUM(J19:J23)</f>
        <v>100000</v>
      </c>
      <c r="K18" s="267">
        <f>SUM(K19:K23)</f>
        <v>0</v>
      </c>
      <c r="L18" s="267">
        <f>SUM(L19:L23)</f>
        <v>47050</v>
      </c>
      <c r="M18" s="262">
        <f>K18+L18</f>
        <v>47050</v>
      </c>
      <c r="N18" s="263">
        <f>M18*100/J18</f>
        <v>47.05</v>
      </c>
    </row>
    <row r="19" spans="1:14" s="246" customFormat="1" ht="24">
      <c r="A19" s="264" t="s">
        <v>215</v>
      </c>
      <c r="B19" s="241">
        <v>25</v>
      </c>
      <c r="C19" s="241"/>
      <c r="D19" s="241"/>
      <c r="E19" s="241">
        <v>12</v>
      </c>
      <c r="F19" s="241">
        <v>14</v>
      </c>
      <c r="G19" s="241"/>
      <c r="H19" s="241">
        <f t="shared" si="2"/>
        <v>26</v>
      </c>
      <c r="I19" s="265">
        <f t="shared" si="0"/>
        <v>104</v>
      </c>
      <c r="J19" s="243">
        <v>20000</v>
      </c>
      <c r="K19" s="241"/>
      <c r="L19" s="244">
        <v>17000</v>
      </c>
      <c r="M19" s="241"/>
      <c r="N19" s="241"/>
    </row>
    <row r="20" spans="1:14" s="246" customFormat="1" ht="24">
      <c r="A20" s="264" t="s">
        <v>216</v>
      </c>
      <c r="B20" s="241">
        <v>25</v>
      </c>
      <c r="C20" s="241"/>
      <c r="D20" s="241"/>
      <c r="E20" s="241">
        <v>6</v>
      </c>
      <c r="F20" s="241">
        <v>17</v>
      </c>
      <c r="G20" s="241">
        <v>2</v>
      </c>
      <c r="H20" s="241">
        <f t="shared" si="2"/>
        <v>25</v>
      </c>
      <c r="I20" s="265">
        <f t="shared" si="0"/>
        <v>100</v>
      </c>
      <c r="J20" s="243">
        <v>20000</v>
      </c>
      <c r="K20" s="241"/>
      <c r="L20" s="244">
        <v>15000</v>
      </c>
      <c r="M20" s="241"/>
      <c r="N20" s="241"/>
    </row>
    <row r="21" spans="1:14" s="246" customFormat="1" ht="24">
      <c r="A21" s="264" t="s">
        <v>217</v>
      </c>
      <c r="B21" s="241">
        <v>25</v>
      </c>
      <c r="C21" s="241"/>
      <c r="D21" s="241"/>
      <c r="E21" s="241">
        <v>11</v>
      </c>
      <c r="F21" s="241">
        <v>13</v>
      </c>
      <c r="G21" s="241">
        <v>1</v>
      </c>
      <c r="H21" s="241">
        <f t="shared" si="2"/>
        <v>25</v>
      </c>
      <c r="I21" s="265">
        <f t="shared" si="0"/>
        <v>100</v>
      </c>
      <c r="J21" s="243">
        <v>20000</v>
      </c>
      <c r="K21" s="241"/>
      <c r="L21" s="244">
        <v>15050</v>
      </c>
      <c r="M21" s="241"/>
      <c r="N21" s="241"/>
    </row>
    <row r="22" spans="1:14" s="246" customFormat="1" ht="24">
      <c r="A22" s="264" t="s">
        <v>218</v>
      </c>
      <c r="B22" s="241">
        <v>25</v>
      </c>
      <c r="C22" s="241"/>
      <c r="D22" s="241"/>
      <c r="E22" s="241"/>
      <c r="F22" s="241"/>
      <c r="G22" s="241"/>
      <c r="H22" s="241">
        <f t="shared" si="2"/>
        <v>0</v>
      </c>
      <c r="I22" s="265">
        <f t="shared" si="0"/>
        <v>0</v>
      </c>
      <c r="J22" s="243">
        <v>20000</v>
      </c>
      <c r="K22" s="241"/>
      <c r="L22" s="244"/>
      <c r="M22" s="241"/>
      <c r="N22" s="241"/>
    </row>
    <row r="23" spans="1:14" s="246" customFormat="1" ht="24">
      <c r="A23" s="264" t="s">
        <v>219</v>
      </c>
      <c r="B23" s="241">
        <v>25</v>
      </c>
      <c r="C23" s="241"/>
      <c r="D23" s="241"/>
      <c r="E23" s="241"/>
      <c r="F23" s="241"/>
      <c r="G23" s="241"/>
      <c r="H23" s="241">
        <f t="shared" si="2"/>
        <v>0</v>
      </c>
      <c r="I23" s="265">
        <f t="shared" si="0"/>
        <v>0</v>
      </c>
      <c r="J23" s="243">
        <v>20000</v>
      </c>
      <c r="K23" s="241"/>
      <c r="L23" s="244"/>
      <c r="M23" s="241"/>
      <c r="N23" s="241"/>
    </row>
    <row r="24" spans="1:14" s="246" customFormat="1" ht="24">
      <c r="A24" s="266" t="s">
        <v>220</v>
      </c>
      <c r="B24" s="260">
        <f aca="true" t="shared" si="5" ref="B24:G24">SUM(B25:B33)</f>
        <v>153</v>
      </c>
      <c r="C24" s="260">
        <f t="shared" si="5"/>
        <v>0</v>
      </c>
      <c r="D24" s="260">
        <f t="shared" si="5"/>
        <v>0</v>
      </c>
      <c r="E24" s="260">
        <f t="shared" si="5"/>
        <v>34</v>
      </c>
      <c r="F24" s="260">
        <f t="shared" si="5"/>
        <v>24</v>
      </c>
      <c r="G24" s="260">
        <f t="shared" si="5"/>
        <v>5</v>
      </c>
      <c r="H24" s="260">
        <f t="shared" si="2"/>
        <v>63</v>
      </c>
      <c r="I24" s="261">
        <f>H24*100/B24</f>
        <v>41.1764705882353</v>
      </c>
      <c r="J24" s="267">
        <f>SUM(J25:J33)</f>
        <v>90000</v>
      </c>
      <c r="K24" s="267">
        <f>SUM(K25:K33)</f>
        <v>0</v>
      </c>
      <c r="L24" s="267">
        <f>SUM(L25:L33)</f>
        <v>19800</v>
      </c>
      <c r="M24" s="262">
        <f>K24+L24</f>
        <v>19800</v>
      </c>
      <c r="N24" s="263">
        <f>M24*100/J24</f>
        <v>22</v>
      </c>
    </row>
    <row r="25" spans="1:14" s="246" customFormat="1" ht="24">
      <c r="A25" s="264" t="s">
        <v>221</v>
      </c>
      <c r="B25" s="241">
        <v>17</v>
      </c>
      <c r="C25" s="241"/>
      <c r="D25" s="241"/>
      <c r="E25" s="241">
        <v>13</v>
      </c>
      <c r="F25" s="241">
        <v>5</v>
      </c>
      <c r="G25" s="241"/>
      <c r="H25" s="241">
        <f t="shared" si="2"/>
        <v>18</v>
      </c>
      <c r="I25" s="265">
        <f t="shared" si="0"/>
        <v>105.88235294117646</v>
      </c>
      <c r="J25" s="243">
        <v>9500</v>
      </c>
      <c r="K25" s="241"/>
      <c r="L25" s="244">
        <v>4800</v>
      </c>
      <c r="M25" s="241"/>
      <c r="N25" s="241"/>
    </row>
    <row r="26" spans="1:14" s="246" customFormat="1" ht="24">
      <c r="A26" s="264" t="s">
        <v>222</v>
      </c>
      <c r="B26" s="241">
        <v>17</v>
      </c>
      <c r="C26" s="241"/>
      <c r="D26" s="241"/>
      <c r="E26" s="241"/>
      <c r="F26" s="241"/>
      <c r="G26" s="241"/>
      <c r="H26" s="241">
        <f t="shared" si="2"/>
        <v>0</v>
      </c>
      <c r="I26" s="265">
        <f t="shared" si="0"/>
        <v>0</v>
      </c>
      <c r="J26" s="243">
        <v>14000</v>
      </c>
      <c r="K26" s="241"/>
      <c r="L26" s="244"/>
      <c r="M26" s="241"/>
      <c r="N26" s="241"/>
    </row>
    <row r="27" spans="1:14" s="246" customFormat="1" ht="24">
      <c r="A27" s="268" t="s">
        <v>223</v>
      </c>
      <c r="B27" s="241">
        <v>17</v>
      </c>
      <c r="C27" s="241"/>
      <c r="D27" s="241"/>
      <c r="E27" s="241"/>
      <c r="F27" s="241"/>
      <c r="G27" s="241"/>
      <c r="H27" s="241">
        <f t="shared" si="2"/>
        <v>0</v>
      </c>
      <c r="I27" s="265">
        <f t="shared" si="0"/>
        <v>0</v>
      </c>
      <c r="J27" s="243">
        <v>12000</v>
      </c>
      <c r="K27" s="241"/>
      <c r="L27" s="244"/>
      <c r="M27" s="241"/>
      <c r="N27" s="241"/>
    </row>
    <row r="28" spans="1:14" s="246" customFormat="1" ht="24">
      <c r="A28" s="268" t="s">
        <v>224</v>
      </c>
      <c r="B28" s="241">
        <v>17</v>
      </c>
      <c r="C28" s="241"/>
      <c r="D28" s="241"/>
      <c r="E28" s="241"/>
      <c r="F28" s="241"/>
      <c r="G28" s="241"/>
      <c r="H28" s="241">
        <f t="shared" si="2"/>
        <v>0</v>
      </c>
      <c r="I28" s="265">
        <f t="shared" si="0"/>
        <v>0</v>
      </c>
      <c r="J28" s="243">
        <v>9000</v>
      </c>
      <c r="K28" s="241"/>
      <c r="L28" s="244"/>
      <c r="M28" s="241"/>
      <c r="N28" s="241"/>
    </row>
    <row r="29" spans="1:14" s="246" customFormat="1" ht="24">
      <c r="A29" s="268" t="s">
        <v>225</v>
      </c>
      <c r="B29" s="241">
        <v>17</v>
      </c>
      <c r="C29" s="241"/>
      <c r="D29" s="241"/>
      <c r="E29" s="241"/>
      <c r="F29" s="241"/>
      <c r="G29" s="241"/>
      <c r="H29" s="241">
        <f t="shared" si="2"/>
        <v>0</v>
      </c>
      <c r="I29" s="265">
        <f t="shared" si="0"/>
        <v>0</v>
      </c>
      <c r="J29" s="243">
        <v>8500</v>
      </c>
      <c r="K29" s="241"/>
      <c r="L29" s="244"/>
      <c r="M29" s="241"/>
      <c r="N29" s="241"/>
    </row>
    <row r="30" spans="1:14" s="246" customFormat="1" ht="24">
      <c r="A30" s="268" t="s">
        <v>226</v>
      </c>
      <c r="B30" s="241">
        <v>17</v>
      </c>
      <c r="C30" s="241"/>
      <c r="D30" s="241"/>
      <c r="E30" s="241"/>
      <c r="F30" s="241"/>
      <c r="G30" s="241"/>
      <c r="H30" s="241">
        <f t="shared" si="2"/>
        <v>0</v>
      </c>
      <c r="I30" s="265">
        <f t="shared" si="0"/>
        <v>0</v>
      </c>
      <c r="J30" s="243">
        <v>10000</v>
      </c>
      <c r="K30" s="241"/>
      <c r="L30" s="244"/>
      <c r="M30" s="241"/>
      <c r="N30" s="241"/>
    </row>
    <row r="31" spans="1:14" s="246" customFormat="1" ht="24">
      <c r="A31" s="268" t="s">
        <v>227</v>
      </c>
      <c r="B31" s="241">
        <v>17</v>
      </c>
      <c r="C31" s="241"/>
      <c r="D31" s="241"/>
      <c r="E31" s="241"/>
      <c r="F31" s="241"/>
      <c r="G31" s="241"/>
      <c r="H31" s="241">
        <f t="shared" si="2"/>
        <v>0</v>
      </c>
      <c r="I31" s="265">
        <f t="shared" si="0"/>
        <v>0</v>
      </c>
      <c r="J31" s="243">
        <v>10000</v>
      </c>
      <c r="K31" s="241"/>
      <c r="L31" s="244"/>
      <c r="M31" s="241"/>
      <c r="N31" s="241"/>
    </row>
    <row r="32" spans="1:14" s="246" customFormat="1" ht="24">
      <c r="A32" s="268" t="s">
        <v>228</v>
      </c>
      <c r="B32" s="241">
        <v>17</v>
      </c>
      <c r="C32" s="241"/>
      <c r="D32" s="241"/>
      <c r="E32" s="241">
        <v>6</v>
      </c>
      <c r="F32" s="241">
        <v>12</v>
      </c>
      <c r="G32" s="241">
        <v>2</v>
      </c>
      <c r="H32" s="241">
        <f t="shared" si="2"/>
        <v>20</v>
      </c>
      <c r="I32" s="265">
        <f t="shared" si="0"/>
        <v>117.6470588235294</v>
      </c>
      <c r="J32" s="243">
        <v>8500</v>
      </c>
      <c r="K32" s="241"/>
      <c r="L32" s="244">
        <v>7500</v>
      </c>
      <c r="M32" s="241"/>
      <c r="N32" s="241"/>
    </row>
    <row r="33" spans="1:14" s="246" customFormat="1" ht="24">
      <c r="A33" s="268" t="s">
        <v>229</v>
      </c>
      <c r="B33" s="241">
        <v>17</v>
      </c>
      <c r="C33" s="241"/>
      <c r="D33" s="241"/>
      <c r="E33" s="241">
        <v>15</v>
      </c>
      <c r="F33" s="241">
        <v>7</v>
      </c>
      <c r="G33" s="241">
        <v>3</v>
      </c>
      <c r="H33" s="241">
        <f t="shared" si="2"/>
        <v>25</v>
      </c>
      <c r="I33" s="265">
        <f t="shared" si="0"/>
        <v>147.05882352941177</v>
      </c>
      <c r="J33" s="243">
        <v>8500</v>
      </c>
      <c r="K33" s="241"/>
      <c r="L33" s="244">
        <v>7500</v>
      </c>
      <c r="M33" s="241"/>
      <c r="N33" s="241"/>
    </row>
    <row r="34" spans="1:14" s="246" customFormat="1" ht="24">
      <c r="A34" s="269" t="s">
        <v>230</v>
      </c>
      <c r="B34" s="253">
        <f aca="true" t="shared" si="6" ref="B34:G34">SUM(B35:B38)</f>
        <v>60</v>
      </c>
      <c r="C34" s="253">
        <f t="shared" si="6"/>
        <v>0</v>
      </c>
      <c r="D34" s="253">
        <f t="shared" si="6"/>
        <v>0</v>
      </c>
      <c r="E34" s="253">
        <f t="shared" si="6"/>
        <v>0</v>
      </c>
      <c r="F34" s="253">
        <f t="shared" si="6"/>
        <v>0</v>
      </c>
      <c r="G34" s="253">
        <f t="shared" si="6"/>
        <v>0</v>
      </c>
      <c r="H34" s="253">
        <f t="shared" si="2"/>
        <v>0</v>
      </c>
      <c r="I34" s="254">
        <f>H34*100/B34</f>
        <v>0</v>
      </c>
      <c r="J34" s="255">
        <f>SUM(J35:J38)</f>
        <v>40000</v>
      </c>
      <c r="K34" s="255">
        <f>SUM(K35:K38)</f>
        <v>0</v>
      </c>
      <c r="L34" s="255">
        <f>SUM(L35:L38)</f>
        <v>0</v>
      </c>
      <c r="M34" s="256">
        <f>K34+L34</f>
        <v>0</v>
      </c>
      <c r="N34" s="257">
        <f>M34*100/J34</f>
        <v>0</v>
      </c>
    </row>
    <row r="35" spans="1:14" s="246" customFormat="1" ht="24">
      <c r="A35" s="268" t="s">
        <v>231</v>
      </c>
      <c r="B35" s="241">
        <v>15</v>
      </c>
      <c r="C35" s="241"/>
      <c r="D35" s="241"/>
      <c r="E35" s="241"/>
      <c r="F35" s="241"/>
      <c r="G35" s="241"/>
      <c r="H35" s="241"/>
      <c r="I35" s="270"/>
      <c r="J35" s="243">
        <v>10000</v>
      </c>
      <c r="K35" s="241"/>
      <c r="L35" s="244"/>
      <c r="M35" s="241"/>
      <c r="N35" s="241"/>
    </row>
    <row r="36" spans="1:14" s="246" customFormat="1" ht="24">
      <c r="A36" s="268" t="s">
        <v>232</v>
      </c>
      <c r="B36" s="241">
        <v>15</v>
      </c>
      <c r="C36" s="241"/>
      <c r="D36" s="241"/>
      <c r="E36" s="241"/>
      <c r="F36" s="241"/>
      <c r="G36" s="241"/>
      <c r="H36" s="241"/>
      <c r="I36" s="270"/>
      <c r="J36" s="243">
        <v>7000</v>
      </c>
      <c r="K36" s="241"/>
      <c r="L36" s="244"/>
      <c r="M36" s="241"/>
      <c r="N36" s="241"/>
    </row>
    <row r="37" spans="1:14" s="246" customFormat="1" ht="24">
      <c r="A37" s="268" t="s">
        <v>233</v>
      </c>
      <c r="B37" s="241">
        <v>15</v>
      </c>
      <c r="C37" s="241"/>
      <c r="D37" s="241"/>
      <c r="E37" s="241"/>
      <c r="F37" s="241"/>
      <c r="G37" s="241"/>
      <c r="H37" s="241"/>
      <c r="I37" s="270"/>
      <c r="J37" s="243">
        <v>16000</v>
      </c>
      <c r="K37" s="241"/>
      <c r="L37" s="244"/>
      <c r="M37" s="241"/>
      <c r="N37" s="241"/>
    </row>
    <row r="38" spans="1:14" s="246" customFormat="1" ht="24">
      <c r="A38" s="268" t="s">
        <v>234</v>
      </c>
      <c r="B38" s="241">
        <v>15</v>
      </c>
      <c r="C38" s="241"/>
      <c r="D38" s="241"/>
      <c r="E38" s="241"/>
      <c r="F38" s="241"/>
      <c r="G38" s="241"/>
      <c r="H38" s="241"/>
      <c r="I38" s="270"/>
      <c r="J38" s="243">
        <v>7000</v>
      </c>
      <c r="K38" s="241"/>
      <c r="L38" s="244"/>
      <c r="M38" s="241"/>
      <c r="N38" s="241"/>
    </row>
    <row r="39" spans="1:14" s="258" customFormat="1" ht="24">
      <c r="A39" s="271" t="s">
        <v>18</v>
      </c>
      <c r="B39" s="253">
        <v>175</v>
      </c>
      <c r="C39" s="253">
        <f>SUM(C40:C47)</f>
        <v>81</v>
      </c>
      <c r="D39" s="253">
        <f>SUM(D40:D47)</f>
        <v>0</v>
      </c>
      <c r="E39" s="253">
        <f>SUM(E40:E47)</f>
        <v>0</v>
      </c>
      <c r="F39" s="253">
        <f>SUM(F40:F47)</f>
        <v>0</v>
      </c>
      <c r="G39" s="253">
        <f>SUM(G40:G47)</f>
        <v>0</v>
      </c>
      <c r="H39" s="253">
        <f aca="true" t="shared" si="7" ref="H39:H47">C39+D39+E39+F39+G39</f>
        <v>81</v>
      </c>
      <c r="I39" s="254">
        <f>H39*100/B39</f>
        <v>46.285714285714285</v>
      </c>
      <c r="J39" s="255">
        <v>20125</v>
      </c>
      <c r="K39" s="256">
        <f>SUM(K40:K48)</f>
        <v>0</v>
      </c>
      <c r="L39" s="256">
        <f>(SUM(L40:L47))+L86</f>
        <v>1500</v>
      </c>
      <c r="M39" s="256">
        <f>K39+L39</f>
        <v>1500</v>
      </c>
      <c r="N39" s="257">
        <f>M39*100/J39</f>
        <v>7.453416149068323</v>
      </c>
    </row>
    <row r="40" spans="1:14" s="246" customFormat="1" ht="24">
      <c r="A40" s="264" t="s">
        <v>235</v>
      </c>
      <c r="B40" s="241">
        <v>35</v>
      </c>
      <c r="C40" s="241"/>
      <c r="D40" s="241"/>
      <c r="E40" s="241"/>
      <c r="F40" s="241"/>
      <c r="G40" s="241"/>
      <c r="H40" s="241">
        <f t="shared" si="7"/>
        <v>0</v>
      </c>
      <c r="I40" s="270"/>
      <c r="J40" s="272"/>
      <c r="K40" s="241"/>
      <c r="L40" s="244"/>
      <c r="M40" s="241"/>
      <c r="N40" s="241"/>
    </row>
    <row r="41" spans="1:14" s="246" customFormat="1" ht="24">
      <c r="A41" s="264" t="s">
        <v>236</v>
      </c>
      <c r="B41" s="241">
        <v>35</v>
      </c>
      <c r="C41" s="241"/>
      <c r="D41" s="241"/>
      <c r="E41" s="241"/>
      <c r="F41" s="241"/>
      <c r="G41" s="241"/>
      <c r="H41" s="241">
        <f t="shared" si="7"/>
        <v>0</v>
      </c>
      <c r="I41" s="270"/>
      <c r="J41" s="272"/>
      <c r="K41" s="241"/>
      <c r="L41" s="244"/>
      <c r="M41" s="241"/>
      <c r="N41" s="241"/>
    </row>
    <row r="42" spans="1:14" s="246" customFormat="1" ht="24">
      <c r="A42" s="264" t="s">
        <v>237</v>
      </c>
      <c r="B42" s="241">
        <v>35</v>
      </c>
      <c r="C42" s="241">
        <v>81</v>
      </c>
      <c r="D42" s="241"/>
      <c r="E42" s="241"/>
      <c r="F42" s="241"/>
      <c r="G42" s="241"/>
      <c r="H42" s="241">
        <f t="shared" si="7"/>
        <v>81</v>
      </c>
      <c r="I42" s="270"/>
      <c r="J42" s="272"/>
      <c r="K42" s="241"/>
      <c r="L42" s="244"/>
      <c r="M42" s="241"/>
      <c r="N42" s="241"/>
    </row>
    <row r="43" spans="1:14" s="246" customFormat="1" ht="24">
      <c r="A43" s="264" t="s">
        <v>238</v>
      </c>
      <c r="B43" s="241">
        <v>35</v>
      </c>
      <c r="C43" s="241"/>
      <c r="D43" s="241"/>
      <c r="E43" s="241"/>
      <c r="F43" s="241"/>
      <c r="G43" s="241"/>
      <c r="H43" s="241">
        <f t="shared" si="7"/>
        <v>0</v>
      </c>
      <c r="I43" s="270"/>
      <c r="J43" s="272"/>
      <c r="K43" s="241"/>
      <c r="L43" s="244"/>
      <c r="M43" s="241"/>
      <c r="N43" s="241"/>
    </row>
    <row r="44" spans="1:14" s="246" customFormat="1" ht="24">
      <c r="A44" s="264" t="s">
        <v>239</v>
      </c>
      <c r="B44" s="241">
        <v>35</v>
      </c>
      <c r="C44" s="241"/>
      <c r="D44" s="241"/>
      <c r="E44" s="241"/>
      <c r="F44" s="241"/>
      <c r="G44" s="241"/>
      <c r="H44" s="241">
        <f t="shared" si="7"/>
        <v>0</v>
      </c>
      <c r="I44" s="270"/>
      <c r="J44" s="272"/>
      <c r="K44" s="241"/>
      <c r="L44" s="244"/>
      <c r="M44" s="241"/>
      <c r="N44" s="241"/>
    </row>
    <row r="45" spans="1:14" s="246" customFormat="1" ht="24">
      <c r="A45" s="264" t="s">
        <v>240</v>
      </c>
      <c r="B45" s="241">
        <v>20</v>
      </c>
      <c r="C45" s="241"/>
      <c r="D45" s="241"/>
      <c r="E45" s="241"/>
      <c r="F45" s="241"/>
      <c r="G45" s="241"/>
      <c r="H45" s="241">
        <f t="shared" si="7"/>
        <v>0</v>
      </c>
      <c r="I45" s="270"/>
      <c r="J45" s="272"/>
      <c r="K45" s="241"/>
      <c r="L45" s="244"/>
      <c r="M45" s="241"/>
      <c r="N45" s="241"/>
    </row>
    <row r="46" spans="1:14" s="246" customFormat="1" ht="24">
      <c r="A46" s="273" t="s">
        <v>241</v>
      </c>
      <c r="B46" s="241">
        <v>35</v>
      </c>
      <c r="C46" s="241"/>
      <c r="D46" s="241"/>
      <c r="E46" s="241"/>
      <c r="F46" s="241"/>
      <c r="G46" s="241"/>
      <c r="H46" s="241">
        <f t="shared" si="7"/>
        <v>0</v>
      </c>
      <c r="I46" s="270"/>
      <c r="J46" s="272"/>
      <c r="K46" s="241"/>
      <c r="L46" s="244"/>
      <c r="M46" s="241"/>
      <c r="N46" s="241"/>
    </row>
    <row r="47" spans="1:14" s="246" customFormat="1" ht="24">
      <c r="A47" s="268" t="s">
        <v>242</v>
      </c>
      <c r="B47" s="241">
        <v>35</v>
      </c>
      <c r="C47" s="241"/>
      <c r="D47" s="241"/>
      <c r="E47" s="241"/>
      <c r="F47" s="241"/>
      <c r="G47" s="241"/>
      <c r="H47" s="241">
        <f t="shared" si="7"/>
        <v>0</v>
      </c>
      <c r="I47" s="270"/>
      <c r="J47" s="272"/>
      <c r="K47" s="241"/>
      <c r="L47" s="244"/>
      <c r="M47" s="241"/>
      <c r="N47" s="241"/>
    </row>
    <row r="48" spans="1:14" s="246" customFormat="1" ht="24">
      <c r="A48" s="268"/>
      <c r="B48" s="241"/>
      <c r="C48" s="241"/>
      <c r="D48" s="241"/>
      <c r="E48" s="241"/>
      <c r="F48" s="241"/>
      <c r="G48" s="241"/>
      <c r="H48" s="241"/>
      <c r="I48" s="270"/>
      <c r="J48" s="272"/>
      <c r="K48" s="241"/>
      <c r="L48" s="241"/>
      <c r="M48" s="241"/>
      <c r="N48" s="241"/>
    </row>
    <row r="49" spans="1:14" s="246" customFormat="1" ht="24">
      <c r="A49" s="271" t="s">
        <v>19</v>
      </c>
      <c r="B49" s="274">
        <v>200</v>
      </c>
      <c r="C49" s="274">
        <f>SUM(C50:C54)</f>
        <v>84</v>
      </c>
      <c r="D49" s="274">
        <f>SUM(D50:D54)</f>
        <v>13</v>
      </c>
      <c r="E49" s="274">
        <f>SUM(E50:E54)</f>
        <v>36</v>
      </c>
      <c r="F49" s="274">
        <f>SUM(F50:F54)</f>
        <v>19</v>
      </c>
      <c r="G49" s="274">
        <f>SUM(G50:G54)</f>
        <v>4</v>
      </c>
      <c r="H49" s="274">
        <f>C49+D49+E49+F49+G49</f>
        <v>156</v>
      </c>
      <c r="I49" s="275">
        <f>H49*100/B49</f>
        <v>78</v>
      </c>
      <c r="J49" s="276">
        <v>66000</v>
      </c>
      <c r="K49" s="274">
        <f>SUM(K50:K61)</f>
        <v>0</v>
      </c>
      <c r="L49" s="274">
        <f>SUM(L50:L61)</f>
        <v>40906</v>
      </c>
      <c r="M49" s="256">
        <f>K49+L49</f>
        <v>40906</v>
      </c>
      <c r="N49" s="257">
        <f>M49*100/J49</f>
        <v>61.97878787878788</v>
      </c>
    </row>
    <row r="50" spans="1:14" s="246" customFormat="1" ht="24">
      <c r="A50" s="264" t="s">
        <v>243</v>
      </c>
      <c r="B50" s="241">
        <v>40</v>
      </c>
      <c r="C50" s="241">
        <v>41</v>
      </c>
      <c r="D50" s="241"/>
      <c r="E50" s="241"/>
      <c r="F50" s="241"/>
      <c r="G50" s="241"/>
      <c r="H50" s="241">
        <f aca="true" t="shared" si="8" ref="H50:H84">C50+D50+E50+F50+G50</f>
        <v>41</v>
      </c>
      <c r="I50" s="265">
        <f aca="true" t="shared" si="9" ref="I50:I61">H50*100/B50</f>
        <v>102.5</v>
      </c>
      <c r="J50" s="272"/>
      <c r="K50" s="241"/>
      <c r="L50" s="241"/>
      <c r="M50" s="241"/>
      <c r="N50" s="241"/>
    </row>
    <row r="51" spans="1:14" s="246" customFormat="1" ht="24">
      <c r="A51" s="264" t="s">
        <v>244</v>
      </c>
      <c r="B51" s="241">
        <v>40</v>
      </c>
      <c r="C51" s="241">
        <v>43</v>
      </c>
      <c r="D51" s="241"/>
      <c r="E51" s="241"/>
      <c r="F51" s="241"/>
      <c r="G51" s="241"/>
      <c r="H51" s="241">
        <f t="shared" si="8"/>
        <v>43</v>
      </c>
      <c r="I51" s="265">
        <f t="shared" si="9"/>
        <v>107.5</v>
      </c>
      <c r="J51" s="272"/>
      <c r="K51" s="241"/>
      <c r="L51" s="241"/>
      <c r="M51" s="241"/>
      <c r="N51" s="241"/>
    </row>
    <row r="52" spans="1:14" s="246" customFormat="1" ht="24">
      <c r="A52" s="277" t="s">
        <v>245</v>
      </c>
      <c r="B52" s="241">
        <v>40</v>
      </c>
      <c r="C52" s="241"/>
      <c r="D52" s="241">
        <v>4</v>
      </c>
      <c r="E52" s="241">
        <v>20</v>
      </c>
      <c r="F52" s="241">
        <v>3</v>
      </c>
      <c r="G52" s="241"/>
      <c r="H52" s="241">
        <f t="shared" si="8"/>
        <v>27</v>
      </c>
      <c r="I52" s="265">
        <f t="shared" si="9"/>
        <v>67.5</v>
      </c>
      <c r="J52" s="272"/>
      <c r="K52" s="241"/>
      <c r="L52" s="241"/>
      <c r="M52" s="241"/>
      <c r="N52" s="241"/>
    </row>
    <row r="53" spans="1:14" s="246" customFormat="1" ht="24">
      <c r="A53" s="277" t="s">
        <v>246</v>
      </c>
      <c r="B53" s="241">
        <v>40</v>
      </c>
      <c r="C53" s="241"/>
      <c r="D53" s="241">
        <v>8</v>
      </c>
      <c r="E53" s="241">
        <v>6</v>
      </c>
      <c r="F53" s="241">
        <v>11</v>
      </c>
      <c r="G53" s="241">
        <v>4</v>
      </c>
      <c r="H53" s="241">
        <f t="shared" si="8"/>
        <v>29</v>
      </c>
      <c r="I53" s="265">
        <f t="shared" si="9"/>
        <v>72.5</v>
      </c>
      <c r="J53" s="272"/>
      <c r="K53" s="241"/>
      <c r="L53" s="244">
        <v>1500</v>
      </c>
      <c r="M53" s="241"/>
      <c r="N53" s="241"/>
    </row>
    <row r="54" spans="1:14" s="246" customFormat="1" ht="24">
      <c r="A54" s="277" t="s">
        <v>247</v>
      </c>
      <c r="B54" s="241">
        <v>15</v>
      </c>
      <c r="C54" s="241"/>
      <c r="D54" s="241">
        <v>1</v>
      </c>
      <c r="E54" s="241">
        <v>10</v>
      </c>
      <c r="F54" s="241">
        <v>5</v>
      </c>
      <c r="G54" s="241"/>
      <c r="H54" s="241">
        <f t="shared" si="8"/>
        <v>16</v>
      </c>
      <c r="I54" s="265">
        <f t="shared" si="9"/>
        <v>106.66666666666667</v>
      </c>
      <c r="J54" s="272"/>
      <c r="K54" s="241"/>
      <c r="L54" s="241">
        <v>760</v>
      </c>
      <c r="M54" s="241"/>
      <c r="N54" s="241"/>
    </row>
    <row r="55" spans="1:14" s="246" customFormat="1" ht="24">
      <c r="A55" s="277" t="s">
        <v>248</v>
      </c>
      <c r="B55" s="241">
        <v>100</v>
      </c>
      <c r="C55" s="241"/>
      <c r="D55" s="241">
        <v>16</v>
      </c>
      <c r="E55" s="241">
        <v>72</v>
      </c>
      <c r="F55" s="241">
        <v>64</v>
      </c>
      <c r="G55" s="241">
        <v>48</v>
      </c>
      <c r="H55" s="241">
        <f t="shared" si="8"/>
        <v>200</v>
      </c>
      <c r="I55" s="265">
        <f t="shared" si="9"/>
        <v>200</v>
      </c>
      <c r="J55" s="243">
        <v>10000</v>
      </c>
      <c r="K55" s="241"/>
      <c r="L55" s="244">
        <v>7000</v>
      </c>
      <c r="M55" s="241"/>
      <c r="N55" s="241"/>
    </row>
    <row r="56" spans="1:14" s="246" customFormat="1" ht="24">
      <c r="A56" s="277" t="s">
        <v>249</v>
      </c>
      <c r="B56" s="241">
        <v>100</v>
      </c>
      <c r="C56" s="241"/>
      <c r="D56" s="241"/>
      <c r="E56" s="241">
        <v>1</v>
      </c>
      <c r="F56" s="241">
        <v>5</v>
      </c>
      <c r="G56" s="241">
        <v>94</v>
      </c>
      <c r="H56" s="241">
        <f t="shared" si="8"/>
        <v>100</v>
      </c>
      <c r="I56" s="265">
        <f t="shared" si="9"/>
        <v>100</v>
      </c>
      <c r="J56" s="243">
        <v>10000</v>
      </c>
      <c r="K56" s="241"/>
      <c r="L56" s="244">
        <v>7000</v>
      </c>
      <c r="M56" s="241"/>
      <c r="N56" s="241"/>
    </row>
    <row r="57" spans="1:14" s="246" customFormat="1" ht="24">
      <c r="A57" s="277" t="s">
        <v>250</v>
      </c>
      <c r="B57" s="241">
        <v>100</v>
      </c>
      <c r="C57" s="241"/>
      <c r="D57" s="241"/>
      <c r="E57" s="241"/>
      <c r="F57" s="241">
        <v>4</v>
      </c>
      <c r="G57" s="241">
        <v>96</v>
      </c>
      <c r="H57" s="241">
        <f t="shared" si="8"/>
        <v>100</v>
      </c>
      <c r="I57" s="265">
        <f t="shared" si="9"/>
        <v>100</v>
      </c>
      <c r="J57" s="243">
        <v>10000</v>
      </c>
      <c r="K57" s="241"/>
      <c r="L57" s="244">
        <v>7000</v>
      </c>
      <c r="M57" s="241"/>
      <c r="N57" s="241"/>
    </row>
    <row r="58" spans="1:14" s="246" customFormat="1" ht="24">
      <c r="A58" s="277" t="s">
        <v>251</v>
      </c>
      <c r="B58" s="241">
        <v>15</v>
      </c>
      <c r="C58" s="241"/>
      <c r="D58" s="241"/>
      <c r="E58" s="241">
        <v>12</v>
      </c>
      <c r="F58" s="241">
        <v>5</v>
      </c>
      <c r="G58" s="241"/>
      <c r="H58" s="241">
        <f t="shared" si="8"/>
        <v>17</v>
      </c>
      <c r="I58" s="265">
        <f t="shared" si="9"/>
        <v>113.33333333333333</v>
      </c>
      <c r="J58" s="272"/>
      <c r="K58" s="241"/>
      <c r="L58" s="241">
        <v>726</v>
      </c>
      <c r="M58" s="241"/>
      <c r="N58" s="241"/>
    </row>
    <row r="59" spans="1:14" s="246" customFormat="1" ht="24">
      <c r="A59" s="277" t="s">
        <v>252</v>
      </c>
      <c r="B59" s="241">
        <v>100</v>
      </c>
      <c r="C59" s="241"/>
      <c r="D59" s="241"/>
      <c r="E59" s="241"/>
      <c r="F59" s="241"/>
      <c r="G59" s="241">
        <v>110</v>
      </c>
      <c r="H59" s="241">
        <f t="shared" si="8"/>
        <v>110</v>
      </c>
      <c r="I59" s="265">
        <f t="shared" si="9"/>
        <v>110</v>
      </c>
      <c r="J59" s="243">
        <v>10000</v>
      </c>
      <c r="K59" s="241"/>
      <c r="L59" s="244">
        <v>7000</v>
      </c>
      <c r="M59" s="241"/>
      <c r="N59" s="241"/>
    </row>
    <row r="60" spans="1:14" s="246" customFormat="1" ht="24">
      <c r="A60" s="277" t="s">
        <v>253</v>
      </c>
      <c r="B60" s="241">
        <v>100</v>
      </c>
      <c r="C60" s="241"/>
      <c r="D60" s="241"/>
      <c r="E60" s="241"/>
      <c r="F60" s="241"/>
      <c r="G60" s="241">
        <v>105</v>
      </c>
      <c r="H60" s="241">
        <f t="shared" si="8"/>
        <v>105</v>
      </c>
      <c r="I60" s="265">
        <f t="shared" si="9"/>
        <v>105</v>
      </c>
      <c r="J60" s="243">
        <v>10000</v>
      </c>
      <c r="K60" s="241"/>
      <c r="L60" s="244">
        <v>7000</v>
      </c>
      <c r="M60" s="241"/>
      <c r="N60" s="241"/>
    </row>
    <row r="61" spans="1:14" s="246" customFormat="1" ht="24">
      <c r="A61" s="277" t="s">
        <v>254</v>
      </c>
      <c r="B61" s="241">
        <v>40</v>
      </c>
      <c r="C61" s="241"/>
      <c r="D61" s="241">
        <v>2</v>
      </c>
      <c r="E61" s="241">
        <v>20</v>
      </c>
      <c r="F61" s="241">
        <v>18</v>
      </c>
      <c r="G61" s="241">
        <v>5</v>
      </c>
      <c r="H61" s="241">
        <f t="shared" si="8"/>
        <v>45</v>
      </c>
      <c r="I61" s="265">
        <f t="shared" si="9"/>
        <v>112.5</v>
      </c>
      <c r="J61" s="272"/>
      <c r="K61" s="241"/>
      <c r="L61" s="244">
        <v>2920</v>
      </c>
      <c r="M61" s="241"/>
      <c r="N61" s="241"/>
    </row>
    <row r="62" spans="1:14" s="258" customFormat="1" ht="24">
      <c r="A62" s="271" t="s">
        <v>20</v>
      </c>
      <c r="B62" s="253">
        <f aca="true" t="shared" si="10" ref="B62:G62">SUM(B63:B84)</f>
        <v>505</v>
      </c>
      <c r="C62" s="253">
        <f t="shared" si="10"/>
        <v>142</v>
      </c>
      <c r="D62" s="253">
        <f t="shared" si="10"/>
        <v>17</v>
      </c>
      <c r="E62" s="253">
        <f t="shared" si="10"/>
        <v>56</v>
      </c>
      <c r="F62" s="253">
        <f t="shared" si="10"/>
        <v>49</v>
      </c>
      <c r="G62" s="253">
        <f t="shared" si="10"/>
        <v>9</v>
      </c>
      <c r="H62" s="253">
        <f t="shared" si="8"/>
        <v>273</v>
      </c>
      <c r="I62" s="254">
        <f>H62*100/B62</f>
        <v>54.05940594059406</v>
      </c>
      <c r="J62" s="256">
        <v>52000</v>
      </c>
      <c r="K62" s="253">
        <f>SUM(K63:K84)</f>
        <v>6654</v>
      </c>
      <c r="L62" s="253">
        <f>SUM(L63:L84)</f>
        <v>10874</v>
      </c>
      <c r="M62" s="256">
        <f>K62+L62</f>
        <v>17528</v>
      </c>
      <c r="N62" s="257">
        <f>M62*100/J62</f>
        <v>33.707692307692305</v>
      </c>
    </row>
    <row r="63" spans="1:14" s="246" customFormat="1" ht="24">
      <c r="A63" s="264" t="s">
        <v>255</v>
      </c>
      <c r="B63" s="241">
        <v>25</v>
      </c>
      <c r="C63" s="241"/>
      <c r="D63" s="241">
        <v>3</v>
      </c>
      <c r="E63" s="241">
        <v>16</v>
      </c>
      <c r="F63" s="241">
        <v>7</v>
      </c>
      <c r="G63" s="241"/>
      <c r="H63" s="241">
        <f t="shared" si="8"/>
        <v>26</v>
      </c>
      <c r="I63" s="265">
        <f>H63*100/B63</f>
        <v>104</v>
      </c>
      <c r="J63" s="243">
        <v>1050</v>
      </c>
      <c r="K63" s="241"/>
      <c r="L63" s="244">
        <v>1050</v>
      </c>
      <c r="M63" s="241"/>
      <c r="N63" s="241"/>
    </row>
    <row r="64" spans="1:14" s="246" customFormat="1" ht="24">
      <c r="A64" s="264" t="s">
        <v>256</v>
      </c>
      <c r="B64" s="241">
        <v>25</v>
      </c>
      <c r="C64" s="241">
        <v>25</v>
      </c>
      <c r="D64" s="241"/>
      <c r="E64" s="241"/>
      <c r="F64" s="241"/>
      <c r="G64" s="241"/>
      <c r="H64" s="241">
        <f t="shared" si="8"/>
        <v>25</v>
      </c>
      <c r="I64" s="265">
        <f aca="true" t="shared" si="11" ref="I64:I84">H64*100/B64</f>
        <v>100</v>
      </c>
      <c r="J64" s="243">
        <v>3850</v>
      </c>
      <c r="K64" s="278">
        <v>2100</v>
      </c>
      <c r="L64" s="244"/>
      <c r="M64" s="244"/>
      <c r="N64" s="241"/>
    </row>
    <row r="65" spans="1:14" s="246" customFormat="1" ht="24">
      <c r="A65" s="264" t="s">
        <v>257</v>
      </c>
      <c r="B65" s="241">
        <v>25</v>
      </c>
      <c r="C65" s="241">
        <v>25</v>
      </c>
      <c r="D65" s="241"/>
      <c r="E65" s="241"/>
      <c r="F65" s="241"/>
      <c r="G65" s="241"/>
      <c r="H65" s="241">
        <f t="shared" si="8"/>
        <v>25</v>
      </c>
      <c r="I65" s="265">
        <f t="shared" si="11"/>
        <v>100</v>
      </c>
      <c r="J65" s="243">
        <v>2000</v>
      </c>
      <c r="K65" s="241">
        <v>770</v>
      </c>
      <c r="L65" s="244"/>
      <c r="M65" s="241"/>
      <c r="N65" s="241"/>
    </row>
    <row r="66" spans="1:14" s="246" customFormat="1" ht="24">
      <c r="A66" s="264" t="s">
        <v>258</v>
      </c>
      <c r="B66" s="241">
        <v>25</v>
      </c>
      <c r="C66" s="241"/>
      <c r="D66" s="241"/>
      <c r="E66" s="241"/>
      <c r="F66" s="241"/>
      <c r="G66" s="241"/>
      <c r="H66" s="241">
        <f t="shared" si="8"/>
        <v>0</v>
      </c>
      <c r="I66" s="265">
        <f t="shared" si="11"/>
        <v>0</v>
      </c>
      <c r="J66" s="272"/>
      <c r="K66" s="241"/>
      <c r="L66" s="244"/>
      <c r="M66" s="241"/>
      <c r="N66" s="241"/>
    </row>
    <row r="67" spans="1:14" s="246" customFormat="1" ht="24">
      <c r="A67" s="264" t="s">
        <v>259</v>
      </c>
      <c r="B67" s="241">
        <v>20</v>
      </c>
      <c r="C67" s="241">
        <v>25</v>
      </c>
      <c r="D67" s="241"/>
      <c r="E67" s="241"/>
      <c r="F67" s="241"/>
      <c r="G67" s="241"/>
      <c r="H67" s="241">
        <f t="shared" si="8"/>
        <v>25</v>
      </c>
      <c r="I67" s="265">
        <f t="shared" si="11"/>
        <v>125</v>
      </c>
      <c r="J67" s="243">
        <v>1050</v>
      </c>
      <c r="K67" s="278">
        <v>1026</v>
      </c>
      <c r="L67" s="244"/>
      <c r="M67" s="241"/>
      <c r="N67" s="241"/>
    </row>
    <row r="68" spans="1:14" s="246" customFormat="1" ht="24">
      <c r="A68" s="264" t="s">
        <v>260</v>
      </c>
      <c r="B68" s="241">
        <v>25</v>
      </c>
      <c r="C68" s="241"/>
      <c r="D68" s="241"/>
      <c r="E68" s="241">
        <v>8</v>
      </c>
      <c r="F68" s="241">
        <v>15</v>
      </c>
      <c r="G68" s="241">
        <v>2</v>
      </c>
      <c r="H68" s="241">
        <f t="shared" si="8"/>
        <v>25</v>
      </c>
      <c r="I68" s="265">
        <f t="shared" si="11"/>
        <v>100</v>
      </c>
      <c r="J68" s="243">
        <v>6850</v>
      </c>
      <c r="K68" s="241"/>
      <c r="L68" s="244">
        <v>4850</v>
      </c>
      <c r="M68" s="241"/>
      <c r="N68" s="241"/>
    </row>
    <row r="69" spans="1:14" s="246" customFormat="1" ht="24">
      <c r="A69" s="264" t="s">
        <v>261</v>
      </c>
      <c r="B69" s="241">
        <v>15</v>
      </c>
      <c r="C69" s="241"/>
      <c r="D69" s="241"/>
      <c r="E69" s="241"/>
      <c r="F69" s="241"/>
      <c r="G69" s="241"/>
      <c r="H69" s="241">
        <f t="shared" si="8"/>
        <v>0</v>
      </c>
      <c r="I69" s="265">
        <f t="shared" si="11"/>
        <v>0</v>
      </c>
      <c r="J69" s="272"/>
      <c r="K69" s="241"/>
      <c r="L69" s="244"/>
      <c r="M69" s="241"/>
      <c r="N69" s="241"/>
    </row>
    <row r="70" spans="1:14" s="246" customFormat="1" ht="24">
      <c r="A70" s="264" t="s">
        <v>262</v>
      </c>
      <c r="B70" s="241">
        <v>25</v>
      </c>
      <c r="C70" s="241"/>
      <c r="D70" s="241"/>
      <c r="E70" s="241"/>
      <c r="F70" s="241"/>
      <c r="G70" s="241"/>
      <c r="H70" s="241">
        <f t="shared" si="8"/>
        <v>0</v>
      </c>
      <c r="I70" s="265">
        <f t="shared" si="11"/>
        <v>0</v>
      </c>
      <c r="J70" s="272"/>
      <c r="K70" s="241"/>
      <c r="L70" s="244"/>
      <c r="M70" s="241"/>
      <c r="N70" s="241"/>
    </row>
    <row r="71" spans="1:14" s="246" customFormat="1" ht="24">
      <c r="A71" s="264" t="s">
        <v>263</v>
      </c>
      <c r="B71" s="241">
        <v>25</v>
      </c>
      <c r="C71" s="241"/>
      <c r="D71" s="241"/>
      <c r="E71" s="241"/>
      <c r="F71" s="241"/>
      <c r="G71" s="241"/>
      <c r="H71" s="241">
        <f t="shared" si="8"/>
        <v>0</v>
      </c>
      <c r="I71" s="265">
        <f t="shared" si="11"/>
        <v>0</v>
      </c>
      <c r="J71" s="272"/>
      <c r="K71" s="241"/>
      <c r="L71" s="244"/>
      <c r="M71" s="241"/>
      <c r="N71" s="241"/>
    </row>
    <row r="72" spans="1:14" s="246" customFormat="1" ht="24">
      <c r="A72" s="264" t="s">
        <v>264</v>
      </c>
      <c r="B72" s="241">
        <v>25</v>
      </c>
      <c r="C72" s="241"/>
      <c r="D72" s="241"/>
      <c r="E72" s="241"/>
      <c r="F72" s="241"/>
      <c r="G72" s="241"/>
      <c r="H72" s="241">
        <f t="shared" si="8"/>
        <v>0</v>
      </c>
      <c r="I72" s="265">
        <f t="shared" si="11"/>
        <v>0</v>
      </c>
      <c r="J72" s="272"/>
      <c r="K72" s="241"/>
      <c r="L72" s="244"/>
      <c r="M72" s="241"/>
      <c r="N72" s="241"/>
    </row>
    <row r="73" spans="1:14" s="246" customFormat="1" ht="24">
      <c r="A73" s="264" t="s">
        <v>265</v>
      </c>
      <c r="B73" s="241">
        <v>25</v>
      </c>
      <c r="C73" s="241"/>
      <c r="D73" s="241"/>
      <c r="E73" s="241"/>
      <c r="F73" s="241"/>
      <c r="G73" s="241"/>
      <c r="H73" s="241">
        <f t="shared" si="8"/>
        <v>0</v>
      </c>
      <c r="I73" s="265">
        <f t="shared" si="11"/>
        <v>0</v>
      </c>
      <c r="J73" s="272"/>
      <c r="K73" s="241"/>
      <c r="L73" s="244"/>
      <c r="M73" s="241"/>
      <c r="N73" s="241"/>
    </row>
    <row r="74" spans="1:14" s="246" customFormat="1" ht="24">
      <c r="A74" s="264" t="s">
        <v>266</v>
      </c>
      <c r="B74" s="241">
        <v>20</v>
      </c>
      <c r="C74" s="241">
        <v>22</v>
      </c>
      <c r="D74" s="241"/>
      <c r="E74" s="241"/>
      <c r="F74" s="241"/>
      <c r="G74" s="241"/>
      <c r="H74" s="241">
        <f t="shared" si="8"/>
        <v>22</v>
      </c>
      <c r="I74" s="265">
        <f t="shared" si="11"/>
        <v>110</v>
      </c>
      <c r="J74" s="243">
        <v>1050</v>
      </c>
      <c r="K74" s="278">
        <v>1024</v>
      </c>
      <c r="L74" s="244"/>
      <c r="M74" s="241"/>
      <c r="N74" s="241"/>
    </row>
    <row r="75" spans="1:14" s="246" customFormat="1" ht="24">
      <c r="A75" s="279" t="s">
        <v>267</v>
      </c>
      <c r="B75" s="241">
        <v>25</v>
      </c>
      <c r="C75" s="241"/>
      <c r="D75" s="241"/>
      <c r="E75" s="241"/>
      <c r="F75" s="241"/>
      <c r="G75" s="241"/>
      <c r="H75" s="241">
        <f t="shared" si="8"/>
        <v>0</v>
      </c>
      <c r="I75" s="265">
        <f t="shared" si="11"/>
        <v>0</v>
      </c>
      <c r="J75" s="272"/>
      <c r="K75" s="241"/>
      <c r="L75" s="244"/>
      <c r="M75" s="241"/>
      <c r="N75" s="241"/>
    </row>
    <row r="76" spans="1:14" s="246" customFormat="1" ht="24">
      <c r="A76" s="279" t="s">
        <v>268</v>
      </c>
      <c r="B76" s="241">
        <v>25</v>
      </c>
      <c r="C76" s="241"/>
      <c r="D76" s="241">
        <v>1</v>
      </c>
      <c r="E76" s="241">
        <v>15</v>
      </c>
      <c r="F76" s="241">
        <v>10</v>
      </c>
      <c r="G76" s="241"/>
      <c r="H76" s="241">
        <f t="shared" si="8"/>
        <v>26</v>
      </c>
      <c r="I76" s="265">
        <f t="shared" si="11"/>
        <v>104</v>
      </c>
      <c r="J76" s="243">
        <v>3000</v>
      </c>
      <c r="K76" s="241"/>
      <c r="L76" s="244">
        <v>3000</v>
      </c>
      <c r="M76" s="241"/>
      <c r="N76" s="241"/>
    </row>
    <row r="77" spans="1:14" s="246" customFormat="1" ht="24">
      <c r="A77" s="279" t="s">
        <v>269</v>
      </c>
      <c r="B77" s="241">
        <v>25</v>
      </c>
      <c r="C77" s="241"/>
      <c r="D77" s="241">
        <v>8</v>
      </c>
      <c r="E77" s="241">
        <v>6</v>
      </c>
      <c r="F77" s="241">
        <v>11</v>
      </c>
      <c r="G77" s="241">
        <v>4</v>
      </c>
      <c r="H77" s="241">
        <f t="shared" si="8"/>
        <v>29</v>
      </c>
      <c r="I77" s="265">
        <f t="shared" si="11"/>
        <v>116</v>
      </c>
      <c r="J77" s="243">
        <v>2000</v>
      </c>
      <c r="K77" s="241"/>
      <c r="L77" s="244">
        <v>824</v>
      </c>
      <c r="M77" s="241"/>
      <c r="N77" s="241"/>
    </row>
    <row r="78" spans="1:14" s="246" customFormat="1" ht="24">
      <c r="A78" s="279" t="s">
        <v>270</v>
      </c>
      <c r="B78" s="241">
        <v>25</v>
      </c>
      <c r="C78" s="241">
        <v>25</v>
      </c>
      <c r="D78" s="241"/>
      <c r="E78" s="241"/>
      <c r="F78" s="241"/>
      <c r="G78" s="241"/>
      <c r="H78" s="241">
        <f t="shared" si="8"/>
        <v>25</v>
      </c>
      <c r="I78" s="265">
        <f t="shared" si="11"/>
        <v>100</v>
      </c>
      <c r="J78" s="243">
        <v>2000</v>
      </c>
      <c r="K78" s="241">
        <v>685</v>
      </c>
      <c r="L78" s="244"/>
      <c r="M78" s="241"/>
      <c r="N78" s="241"/>
    </row>
    <row r="79" spans="1:14" s="246" customFormat="1" ht="24">
      <c r="A79" s="279" t="s">
        <v>271</v>
      </c>
      <c r="B79" s="241">
        <v>20</v>
      </c>
      <c r="C79" s="241"/>
      <c r="D79" s="241"/>
      <c r="E79" s="241"/>
      <c r="F79" s="241"/>
      <c r="G79" s="241"/>
      <c r="H79" s="241">
        <f t="shared" si="8"/>
        <v>0</v>
      </c>
      <c r="I79" s="265">
        <f t="shared" si="11"/>
        <v>0</v>
      </c>
      <c r="J79" s="272"/>
      <c r="K79" s="241"/>
      <c r="L79" s="244"/>
      <c r="M79" s="241"/>
      <c r="N79" s="241"/>
    </row>
    <row r="80" spans="1:14" s="246" customFormat="1" ht="24">
      <c r="A80" s="279" t="s">
        <v>272</v>
      </c>
      <c r="B80" s="241">
        <v>20</v>
      </c>
      <c r="C80" s="241"/>
      <c r="D80" s="241"/>
      <c r="E80" s="241"/>
      <c r="F80" s="241"/>
      <c r="G80" s="241"/>
      <c r="H80" s="241">
        <f t="shared" si="8"/>
        <v>0</v>
      </c>
      <c r="I80" s="265">
        <f t="shared" si="11"/>
        <v>0</v>
      </c>
      <c r="J80" s="272"/>
      <c r="K80" s="241"/>
      <c r="L80" s="244"/>
      <c r="M80" s="241"/>
      <c r="N80" s="241"/>
    </row>
    <row r="81" spans="1:14" s="246" customFormat="1" ht="24">
      <c r="A81" s="279" t="s">
        <v>273</v>
      </c>
      <c r="B81" s="241">
        <v>25</v>
      </c>
      <c r="C81" s="241"/>
      <c r="D81" s="241"/>
      <c r="E81" s="241"/>
      <c r="F81" s="241"/>
      <c r="G81" s="241"/>
      <c r="H81" s="241">
        <f t="shared" si="8"/>
        <v>0</v>
      </c>
      <c r="I81" s="265">
        <f t="shared" si="11"/>
        <v>0</v>
      </c>
      <c r="J81" s="272"/>
      <c r="K81" s="241"/>
      <c r="L81" s="244"/>
      <c r="M81" s="241"/>
      <c r="N81" s="241"/>
    </row>
    <row r="82" spans="1:14" s="246" customFormat="1" ht="24">
      <c r="A82" s="279" t="s">
        <v>274</v>
      </c>
      <c r="B82" s="241">
        <v>15</v>
      </c>
      <c r="C82" s="241">
        <v>20</v>
      </c>
      <c r="D82" s="241"/>
      <c r="E82" s="241"/>
      <c r="F82" s="241"/>
      <c r="G82" s="241"/>
      <c r="H82" s="241">
        <f t="shared" si="8"/>
        <v>20</v>
      </c>
      <c r="I82" s="265">
        <f t="shared" si="11"/>
        <v>133.33333333333334</v>
      </c>
      <c r="J82" s="243">
        <v>1050</v>
      </c>
      <c r="K82" s="241">
        <v>1049</v>
      </c>
      <c r="L82" s="244"/>
      <c r="M82" s="241"/>
      <c r="N82" s="241"/>
    </row>
    <row r="83" spans="1:14" s="246" customFormat="1" ht="24">
      <c r="A83" s="279" t="s">
        <v>275</v>
      </c>
      <c r="B83" s="241">
        <v>25</v>
      </c>
      <c r="C83" s="241"/>
      <c r="D83" s="241"/>
      <c r="E83" s="241"/>
      <c r="F83" s="241"/>
      <c r="G83" s="241"/>
      <c r="H83" s="241">
        <f t="shared" si="8"/>
        <v>0</v>
      </c>
      <c r="I83" s="265">
        <f t="shared" si="11"/>
        <v>0</v>
      </c>
      <c r="J83" s="272"/>
      <c r="K83" s="241"/>
      <c r="L83" s="244"/>
      <c r="M83" s="241"/>
      <c r="N83" s="241"/>
    </row>
    <row r="84" spans="1:14" s="246" customFormat="1" ht="24">
      <c r="A84" s="279" t="s">
        <v>276</v>
      </c>
      <c r="B84" s="241">
        <v>20</v>
      </c>
      <c r="C84" s="241"/>
      <c r="D84" s="241">
        <v>5</v>
      </c>
      <c r="E84" s="241">
        <v>11</v>
      </c>
      <c r="F84" s="241">
        <v>6</v>
      </c>
      <c r="G84" s="241">
        <v>3</v>
      </c>
      <c r="H84" s="241">
        <f t="shared" si="8"/>
        <v>25</v>
      </c>
      <c r="I84" s="265">
        <f t="shared" si="11"/>
        <v>125</v>
      </c>
      <c r="J84" s="243">
        <v>1050</v>
      </c>
      <c r="K84" s="241"/>
      <c r="L84" s="244">
        <v>1150</v>
      </c>
      <c r="M84" s="241"/>
      <c r="N84" s="241"/>
    </row>
    <row r="85" spans="1:14" s="246" customFormat="1" ht="24">
      <c r="A85" s="279"/>
      <c r="B85" s="241"/>
      <c r="C85" s="241"/>
      <c r="D85" s="241"/>
      <c r="E85" s="241"/>
      <c r="F85" s="241"/>
      <c r="G85" s="241"/>
      <c r="H85" s="241"/>
      <c r="I85" s="270"/>
      <c r="J85" s="272"/>
      <c r="K85" s="241"/>
      <c r="L85" s="244"/>
      <c r="M85" s="241"/>
      <c r="N85" s="241"/>
    </row>
    <row r="86" spans="1:14" s="258" customFormat="1" ht="24">
      <c r="A86" s="271" t="s">
        <v>21</v>
      </c>
      <c r="B86" s="253">
        <v>215</v>
      </c>
      <c r="C86" s="253">
        <f>SUM(C87:C93)</f>
        <v>113</v>
      </c>
      <c r="D86" s="253">
        <f>SUM(D87:D93)</f>
        <v>1</v>
      </c>
      <c r="E86" s="253">
        <f>SUM(E87:E93)</f>
        <v>6</v>
      </c>
      <c r="F86" s="253">
        <f>SUM(F87:F93)</f>
        <v>9</v>
      </c>
      <c r="G86" s="253">
        <f>SUM(G87:G93)</f>
        <v>110</v>
      </c>
      <c r="H86" s="253">
        <v>113</v>
      </c>
      <c r="I86" s="254">
        <f>H86*100/B86</f>
        <v>52.55813953488372</v>
      </c>
      <c r="J86" s="255"/>
      <c r="K86" s="256"/>
      <c r="L86" s="256">
        <f>SUM(L87:L93)</f>
        <v>1500</v>
      </c>
      <c r="M86" s="256">
        <f>K86+L86</f>
        <v>1500</v>
      </c>
      <c r="N86" s="257" t="e">
        <f>M86*100/J86</f>
        <v>#DIV/0!</v>
      </c>
    </row>
    <row r="87" spans="1:14" ht="24">
      <c r="A87" s="264" t="s">
        <v>277</v>
      </c>
      <c r="B87" s="280">
        <v>100</v>
      </c>
      <c r="C87" s="280">
        <v>113</v>
      </c>
      <c r="D87" s="280"/>
      <c r="E87" s="280"/>
      <c r="F87" s="280"/>
      <c r="G87" s="280">
        <v>110</v>
      </c>
      <c r="H87" s="280"/>
      <c r="I87" s="281"/>
      <c r="J87" s="282">
        <v>1500</v>
      </c>
      <c r="K87" s="280">
        <v>1500</v>
      </c>
      <c r="L87" s="283"/>
      <c r="M87" s="280"/>
      <c r="N87" s="280"/>
    </row>
    <row r="88" spans="1:14" ht="24">
      <c r="A88" s="264" t="s">
        <v>278</v>
      </c>
      <c r="B88" s="280">
        <v>50</v>
      </c>
      <c r="C88" s="280"/>
      <c r="D88" s="280"/>
      <c r="E88" s="280"/>
      <c r="F88" s="280"/>
      <c r="G88" s="280"/>
      <c r="H88" s="280"/>
      <c r="I88" s="281"/>
      <c r="J88" s="282"/>
      <c r="K88" s="280"/>
      <c r="L88" s="283"/>
      <c r="M88" s="280"/>
      <c r="N88" s="280"/>
    </row>
    <row r="89" spans="1:14" ht="24">
      <c r="A89" s="264" t="s">
        <v>279</v>
      </c>
      <c r="B89" s="280">
        <v>15</v>
      </c>
      <c r="C89" s="280"/>
      <c r="D89" s="280"/>
      <c r="E89" s="280"/>
      <c r="F89" s="280"/>
      <c r="G89" s="280"/>
      <c r="H89" s="280"/>
      <c r="I89" s="281"/>
      <c r="J89" s="282"/>
      <c r="K89" s="280"/>
      <c r="L89" s="283"/>
      <c r="M89" s="280"/>
      <c r="N89" s="280"/>
    </row>
    <row r="90" spans="1:14" ht="24">
      <c r="A90" s="264" t="s">
        <v>280</v>
      </c>
      <c r="B90" s="280">
        <v>15</v>
      </c>
      <c r="C90" s="280"/>
      <c r="D90" s="280"/>
      <c r="E90" s="280"/>
      <c r="F90" s="280"/>
      <c r="G90" s="280"/>
      <c r="H90" s="280"/>
      <c r="I90" s="281"/>
      <c r="J90" s="282"/>
      <c r="K90" s="280"/>
      <c r="L90" s="283"/>
      <c r="M90" s="280"/>
      <c r="N90" s="280"/>
    </row>
    <row r="91" spans="1:14" ht="24">
      <c r="A91" s="264" t="s">
        <v>281</v>
      </c>
      <c r="B91" s="280">
        <v>20</v>
      </c>
      <c r="C91" s="280"/>
      <c r="D91" s="280"/>
      <c r="E91" s="280"/>
      <c r="F91" s="280"/>
      <c r="G91" s="280"/>
      <c r="H91" s="280"/>
      <c r="I91" s="281"/>
      <c r="J91" s="282"/>
      <c r="K91" s="280"/>
      <c r="L91" s="283"/>
      <c r="M91" s="280"/>
      <c r="N91" s="280"/>
    </row>
    <row r="92" spans="1:14" ht="24">
      <c r="A92" s="264" t="s">
        <v>282</v>
      </c>
      <c r="B92" s="280">
        <v>15</v>
      </c>
      <c r="C92" s="280"/>
      <c r="D92" s="280">
        <v>1</v>
      </c>
      <c r="E92" s="280">
        <v>6</v>
      </c>
      <c r="F92" s="280">
        <v>9</v>
      </c>
      <c r="G92" s="280"/>
      <c r="H92" s="280"/>
      <c r="I92" s="281"/>
      <c r="J92" s="282">
        <v>1500</v>
      </c>
      <c r="K92" s="280"/>
      <c r="L92" s="283">
        <v>1500</v>
      </c>
      <c r="M92" s="280"/>
      <c r="N92" s="280"/>
    </row>
    <row r="93" spans="1:14" ht="24">
      <c r="A93" s="264" t="s">
        <v>283</v>
      </c>
      <c r="B93" s="280">
        <v>20</v>
      </c>
      <c r="C93" s="280"/>
      <c r="D93" s="280"/>
      <c r="E93" s="280"/>
      <c r="F93" s="280"/>
      <c r="G93" s="280"/>
      <c r="H93" s="280"/>
      <c r="I93" s="281"/>
      <c r="J93" s="282"/>
      <c r="K93" s="280"/>
      <c r="L93" s="283"/>
      <c r="M93" s="280"/>
      <c r="N93" s="280"/>
    </row>
    <row r="94" spans="1:14" ht="24">
      <c r="A94" s="264"/>
      <c r="B94" s="280"/>
      <c r="C94" s="280"/>
      <c r="D94" s="280"/>
      <c r="E94" s="280"/>
      <c r="F94" s="280"/>
      <c r="G94" s="280"/>
      <c r="H94" s="280"/>
      <c r="I94" s="281"/>
      <c r="J94" s="282"/>
      <c r="K94" s="280"/>
      <c r="L94" s="283"/>
      <c r="M94" s="280"/>
      <c r="N94" s="280"/>
    </row>
    <row r="95" spans="1:14" s="246" customFormat="1" ht="24">
      <c r="A95" s="284" t="s">
        <v>22</v>
      </c>
      <c r="B95" s="241"/>
      <c r="C95" s="241"/>
      <c r="D95" s="241"/>
      <c r="E95" s="241"/>
      <c r="F95" s="241"/>
      <c r="G95" s="241"/>
      <c r="H95" s="241"/>
      <c r="I95" s="270"/>
      <c r="J95" s="272"/>
      <c r="K95" s="241"/>
      <c r="L95" s="241"/>
      <c r="M95" s="241"/>
      <c r="N95" s="241"/>
    </row>
    <row r="96" spans="1:14" ht="24">
      <c r="A96" s="285" t="s">
        <v>23</v>
      </c>
      <c r="B96" s="286"/>
      <c r="C96" s="286"/>
      <c r="D96" s="286"/>
      <c r="E96" s="286"/>
      <c r="F96" s="286"/>
      <c r="G96" s="286"/>
      <c r="H96" s="286"/>
      <c r="I96" s="287"/>
      <c r="J96" s="288"/>
      <c r="K96" s="286"/>
      <c r="L96" s="286"/>
      <c r="M96" s="286"/>
      <c r="N96" s="286"/>
    </row>
    <row r="97" spans="1:14" s="246" customFormat="1" ht="24">
      <c r="A97" s="284" t="s">
        <v>24</v>
      </c>
      <c r="B97" s="241"/>
      <c r="C97" s="241"/>
      <c r="D97" s="241"/>
      <c r="E97" s="241"/>
      <c r="F97" s="241"/>
      <c r="G97" s="241"/>
      <c r="H97" s="241"/>
      <c r="I97" s="270"/>
      <c r="J97" s="272"/>
      <c r="K97" s="241"/>
      <c r="L97" s="241"/>
      <c r="M97" s="241"/>
      <c r="N97" s="241"/>
    </row>
    <row r="98" spans="1:14" s="246" customFormat="1" ht="24">
      <c r="A98" s="284" t="s">
        <v>25</v>
      </c>
      <c r="B98" s="241"/>
      <c r="C98" s="241"/>
      <c r="D98" s="241"/>
      <c r="E98" s="241"/>
      <c r="F98" s="241"/>
      <c r="G98" s="241"/>
      <c r="H98" s="241"/>
      <c r="I98" s="270"/>
      <c r="J98" s="272"/>
      <c r="K98" s="241"/>
      <c r="L98" s="241"/>
      <c r="M98" s="241"/>
      <c r="N98" s="241"/>
    </row>
    <row r="99" spans="1:14" s="246" customFormat="1" ht="24">
      <c r="A99" s="284" t="s">
        <v>26</v>
      </c>
      <c r="B99" s="241"/>
      <c r="C99" s="241"/>
      <c r="D99" s="241"/>
      <c r="E99" s="241"/>
      <c r="F99" s="241"/>
      <c r="G99" s="241"/>
      <c r="H99" s="241"/>
      <c r="I99" s="270"/>
      <c r="J99" s="272"/>
      <c r="K99" s="241"/>
      <c r="L99" s="241"/>
      <c r="M99" s="241"/>
      <c r="N99" s="241"/>
    </row>
    <row r="100" spans="1:14" s="246" customFormat="1" ht="24">
      <c r="A100" s="284" t="s">
        <v>27</v>
      </c>
      <c r="B100" s="241">
        <v>10</v>
      </c>
      <c r="C100" s="241"/>
      <c r="D100" s="241"/>
      <c r="E100" s="241"/>
      <c r="F100" s="241"/>
      <c r="G100" s="241"/>
      <c r="H100" s="241"/>
      <c r="I100" s="242">
        <f>H100*100/B100</f>
        <v>0</v>
      </c>
      <c r="J100" s="272"/>
      <c r="K100" s="241"/>
      <c r="L100" s="241"/>
      <c r="M100" s="241"/>
      <c r="N100" s="241"/>
    </row>
    <row r="101" spans="1:14" ht="48">
      <c r="A101" s="285" t="s">
        <v>28</v>
      </c>
      <c r="B101" s="286"/>
      <c r="C101" s="286"/>
      <c r="D101" s="286"/>
      <c r="E101" s="286"/>
      <c r="F101" s="286"/>
      <c r="G101" s="286"/>
      <c r="H101" s="286"/>
      <c r="I101" s="287"/>
      <c r="J101" s="288"/>
      <c r="K101" s="286"/>
      <c r="L101" s="286"/>
      <c r="M101" s="286"/>
      <c r="N101" s="286"/>
    </row>
    <row r="102" spans="1:14" s="246" customFormat="1" ht="24">
      <c r="A102" s="239" t="s">
        <v>29</v>
      </c>
      <c r="B102" s="241"/>
      <c r="C102" s="241"/>
      <c r="D102" s="241"/>
      <c r="E102" s="241"/>
      <c r="F102" s="241"/>
      <c r="G102" s="241"/>
      <c r="H102" s="241"/>
      <c r="I102" s="270"/>
      <c r="J102" s="272"/>
      <c r="K102" s="241"/>
      <c r="L102" s="241"/>
      <c r="M102" s="241"/>
      <c r="N102" s="241"/>
    </row>
    <row r="103" spans="1:14" s="246" customFormat="1" ht="24">
      <c r="A103" s="284" t="s">
        <v>30</v>
      </c>
      <c r="B103" s="241"/>
      <c r="C103" s="241"/>
      <c r="D103" s="241"/>
      <c r="E103" s="241"/>
      <c r="F103" s="241"/>
      <c r="G103" s="241"/>
      <c r="H103" s="241"/>
      <c r="I103" s="270"/>
      <c r="J103" s="272"/>
      <c r="K103" s="241"/>
      <c r="L103" s="241"/>
      <c r="M103" s="241"/>
      <c r="N103" s="241"/>
    </row>
    <row r="104" spans="1:14" s="246" customFormat="1" ht="24">
      <c r="A104" s="284" t="s">
        <v>47</v>
      </c>
      <c r="B104" s="241">
        <v>10</v>
      </c>
      <c r="C104" s="241"/>
      <c r="D104" s="241"/>
      <c r="E104" s="241"/>
      <c r="F104" s="241"/>
      <c r="G104" s="241"/>
      <c r="H104" s="241"/>
      <c r="I104" s="242">
        <f>H104*100/B104</f>
        <v>0</v>
      </c>
      <c r="J104" s="272"/>
      <c r="K104" s="241"/>
      <c r="L104" s="241"/>
      <c r="M104" s="241"/>
      <c r="N104" s="241"/>
    </row>
    <row r="105" spans="1:14" s="246" customFormat="1" ht="24">
      <c r="A105" s="277" t="s">
        <v>284</v>
      </c>
      <c r="B105" s="241"/>
      <c r="C105" s="241"/>
      <c r="D105" s="241"/>
      <c r="E105" s="241"/>
      <c r="F105" s="241"/>
      <c r="G105" s="241"/>
      <c r="H105" s="241"/>
      <c r="I105" s="270"/>
      <c r="J105" s="272"/>
      <c r="K105" s="241"/>
      <c r="L105" s="241"/>
      <c r="M105" s="241"/>
      <c r="N105" s="241"/>
    </row>
    <row r="106" spans="1:14" s="246" customFormat="1" ht="24">
      <c r="A106" s="284"/>
      <c r="B106" s="241"/>
      <c r="C106" s="241"/>
      <c r="D106" s="241"/>
      <c r="E106" s="241"/>
      <c r="F106" s="241"/>
      <c r="G106" s="241"/>
      <c r="H106" s="241"/>
      <c r="I106" s="270"/>
      <c r="J106" s="272"/>
      <c r="K106" s="241"/>
      <c r="L106" s="241"/>
      <c r="M106" s="241"/>
      <c r="N106" s="241"/>
    </row>
    <row r="107" spans="1:14" s="246" customFormat="1" ht="24">
      <c r="A107" s="284" t="s">
        <v>48</v>
      </c>
      <c r="B107" s="241"/>
      <c r="C107" s="241"/>
      <c r="D107" s="241"/>
      <c r="E107" s="241"/>
      <c r="F107" s="241"/>
      <c r="G107" s="241"/>
      <c r="H107" s="241"/>
      <c r="I107" s="270"/>
      <c r="J107" s="272"/>
      <c r="K107" s="241"/>
      <c r="L107" s="241"/>
      <c r="M107" s="241"/>
      <c r="N107" s="241"/>
    </row>
    <row r="108" spans="1:14" s="246" customFormat="1" ht="24">
      <c r="A108" s="239" t="s">
        <v>49</v>
      </c>
      <c r="B108" s="241"/>
      <c r="C108" s="241"/>
      <c r="D108" s="241"/>
      <c r="E108" s="241"/>
      <c r="F108" s="241"/>
      <c r="G108" s="241"/>
      <c r="H108" s="241"/>
      <c r="I108" s="270"/>
      <c r="J108" s="272"/>
      <c r="K108" s="241"/>
      <c r="L108" s="241"/>
      <c r="M108" s="241"/>
      <c r="N108" s="241"/>
    </row>
    <row r="109" spans="1:14" ht="24">
      <c r="A109" s="289" t="s">
        <v>31</v>
      </c>
      <c r="B109" s="286"/>
      <c r="C109" s="286"/>
      <c r="D109" s="286"/>
      <c r="E109" s="286"/>
      <c r="F109" s="286"/>
      <c r="G109" s="286"/>
      <c r="H109" s="286"/>
      <c r="I109" s="287"/>
      <c r="J109" s="288"/>
      <c r="K109" s="286"/>
      <c r="L109" s="286"/>
      <c r="M109" s="286"/>
      <c r="N109" s="286"/>
    </row>
    <row r="110" spans="1:14" s="246" customFormat="1" ht="24">
      <c r="A110" s="290" t="s">
        <v>32</v>
      </c>
      <c r="B110" s="244">
        <v>3000</v>
      </c>
      <c r="C110" s="244">
        <v>1897</v>
      </c>
      <c r="D110" s="241">
        <v>180</v>
      </c>
      <c r="E110" s="241">
        <v>270</v>
      </c>
      <c r="F110" s="241">
        <v>162</v>
      </c>
      <c r="G110" s="241">
        <v>15</v>
      </c>
      <c r="H110" s="291">
        <f>C110+D110+E110+F110+G110</f>
        <v>2524</v>
      </c>
      <c r="I110" s="242">
        <f>H110*100/B110</f>
        <v>84.13333333333334</v>
      </c>
      <c r="J110" s="243">
        <v>89300</v>
      </c>
      <c r="K110" s="244">
        <v>29235</v>
      </c>
      <c r="L110" s="244"/>
      <c r="M110" s="244">
        <f>K110+L110</f>
        <v>29235</v>
      </c>
      <c r="N110" s="245">
        <f>M110*100/J110</f>
        <v>32.73796192609183</v>
      </c>
    </row>
    <row r="111" spans="1:14" s="246" customFormat="1" ht="24">
      <c r="A111" s="290" t="s">
        <v>33</v>
      </c>
      <c r="B111" s="241">
        <v>300</v>
      </c>
      <c r="C111" s="241">
        <v>26</v>
      </c>
      <c r="D111" s="241">
        <v>2</v>
      </c>
      <c r="E111" s="241">
        <v>11</v>
      </c>
      <c r="F111" s="241">
        <v>1</v>
      </c>
      <c r="G111" s="241"/>
      <c r="H111" s="291">
        <f>C111+D111+E111+F111+G111</f>
        <v>40</v>
      </c>
      <c r="I111" s="242">
        <f>H111*100/B111</f>
        <v>13.333333333333334</v>
      </c>
      <c r="J111" s="272"/>
      <c r="K111" s="241"/>
      <c r="L111" s="241"/>
      <c r="M111" s="241"/>
      <c r="N111" s="241"/>
    </row>
    <row r="112" spans="1:14" s="246" customFormat="1" ht="24">
      <c r="A112" s="251" t="s">
        <v>34</v>
      </c>
      <c r="B112" s="292">
        <v>5000</v>
      </c>
      <c r="C112" s="293">
        <f>SUM(C113:C122)</f>
        <v>1521</v>
      </c>
      <c r="D112" s="293">
        <f>SUM(D113:D122)</f>
        <v>661</v>
      </c>
      <c r="E112" s="293">
        <f>SUM(E113:E122)</f>
        <v>797</v>
      </c>
      <c r="F112" s="293">
        <f>SUM(F113:F122)</f>
        <v>581</v>
      </c>
      <c r="G112" s="293">
        <f>SUM(G113:G122)</f>
        <v>132</v>
      </c>
      <c r="H112" s="292">
        <f>C112+D112+E112+F112+G112</f>
        <v>3692</v>
      </c>
      <c r="I112" s="294">
        <f>H112*100/B112</f>
        <v>73.84</v>
      </c>
      <c r="J112" s="295"/>
      <c r="K112" s="293"/>
      <c r="L112" s="293"/>
      <c r="M112" s="293"/>
      <c r="N112" s="293"/>
    </row>
    <row r="113" spans="1:14" s="246" customFormat="1" ht="24">
      <c r="A113" s="296" t="s">
        <v>285</v>
      </c>
      <c r="B113" s="244">
        <v>2000</v>
      </c>
      <c r="C113" s="241">
        <v>495</v>
      </c>
      <c r="D113" s="241">
        <v>195</v>
      </c>
      <c r="E113" s="241">
        <v>270</v>
      </c>
      <c r="F113" s="241">
        <v>162</v>
      </c>
      <c r="G113" s="241"/>
      <c r="H113" s="291">
        <f aca="true" t="shared" si="12" ref="H113:H122">C113+D113+E113+F113+G113</f>
        <v>1122</v>
      </c>
      <c r="I113" s="265">
        <f aca="true" t="shared" si="13" ref="I113:I122">H113*100/B113</f>
        <v>56.1</v>
      </c>
      <c r="J113" s="272"/>
      <c r="K113" s="241"/>
      <c r="L113" s="241"/>
      <c r="M113" s="241"/>
      <c r="N113" s="241"/>
    </row>
    <row r="114" spans="1:14" s="246" customFormat="1" ht="24">
      <c r="A114" s="296" t="s">
        <v>286</v>
      </c>
      <c r="B114" s="241">
        <v>200</v>
      </c>
      <c r="C114" s="244">
        <v>101</v>
      </c>
      <c r="D114" s="241">
        <v>25</v>
      </c>
      <c r="E114" s="241">
        <v>12</v>
      </c>
      <c r="F114" s="241">
        <v>8</v>
      </c>
      <c r="G114" s="241">
        <v>2</v>
      </c>
      <c r="H114" s="291">
        <f t="shared" si="12"/>
        <v>148</v>
      </c>
      <c r="I114" s="265">
        <f t="shared" si="13"/>
        <v>74</v>
      </c>
      <c r="J114" s="272"/>
      <c r="K114" s="241"/>
      <c r="L114" s="241"/>
      <c r="M114" s="241"/>
      <c r="N114" s="241"/>
    </row>
    <row r="115" spans="1:14" s="246" customFormat="1" ht="24">
      <c r="A115" s="296" t="s">
        <v>287</v>
      </c>
      <c r="B115" s="241">
        <v>300</v>
      </c>
      <c r="C115" s="241">
        <v>54</v>
      </c>
      <c r="D115" s="241">
        <v>54</v>
      </c>
      <c r="E115" s="241">
        <v>56</v>
      </c>
      <c r="F115" s="241">
        <v>42</v>
      </c>
      <c r="G115" s="241"/>
      <c r="H115" s="291">
        <f t="shared" si="12"/>
        <v>206</v>
      </c>
      <c r="I115" s="265">
        <f t="shared" si="13"/>
        <v>68.66666666666667</v>
      </c>
      <c r="J115" s="272"/>
      <c r="K115" s="241"/>
      <c r="L115" s="244"/>
      <c r="M115" s="241"/>
      <c r="N115" s="241"/>
    </row>
    <row r="116" spans="1:14" s="246" customFormat="1" ht="24">
      <c r="A116" s="296" t="s">
        <v>288</v>
      </c>
      <c r="B116" s="241">
        <v>50</v>
      </c>
      <c r="C116" s="241">
        <v>56</v>
      </c>
      <c r="D116" s="241"/>
      <c r="E116" s="241"/>
      <c r="F116" s="241"/>
      <c r="G116" s="241">
        <v>20</v>
      </c>
      <c r="H116" s="291">
        <f t="shared" si="12"/>
        <v>76</v>
      </c>
      <c r="I116" s="265">
        <f t="shared" si="13"/>
        <v>152</v>
      </c>
      <c r="J116" s="272"/>
      <c r="K116" s="241"/>
      <c r="L116" s="244"/>
      <c r="M116" s="241"/>
      <c r="N116" s="241"/>
    </row>
    <row r="117" spans="1:14" s="246" customFormat="1" ht="24">
      <c r="A117" s="296" t="s">
        <v>289</v>
      </c>
      <c r="B117" s="241">
        <v>40</v>
      </c>
      <c r="C117" s="241"/>
      <c r="D117" s="241"/>
      <c r="E117" s="241"/>
      <c r="F117" s="241"/>
      <c r="G117" s="241"/>
      <c r="H117" s="291">
        <f t="shared" si="12"/>
        <v>0</v>
      </c>
      <c r="I117" s="265">
        <f t="shared" si="13"/>
        <v>0</v>
      </c>
      <c r="J117" s="272"/>
      <c r="K117" s="241"/>
      <c r="L117" s="244"/>
      <c r="M117" s="241"/>
      <c r="N117" s="241"/>
    </row>
    <row r="118" spans="1:14" s="246" customFormat="1" ht="24">
      <c r="A118" s="296" t="s">
        <v>290</v>
      </c>
      <c r="B118" s="241">
        <v>300</v>
      </c>
      <c r="C118" s="241">
        <v>243</v>
      </c>
      <c r="D118" s="241">
        <v>42</v>
      </c>
      <c r="E118" s="241">
        <v>34</v>
      </c>
      <c r="F118" s="241">
        <v>53</v>
      </c>
      <c r="G118" s="241">
        <v>20</v>
      </c>
      <c r="H118" s="291">
        <f t="shared" si="12"/>
        <v>392</v>
      </c>
      <c r="I118" s="265">
        <f t="shared" si="13"/>
        <v>130.66666666666666</v>
      </c>
      <c r="J118" s="272"/>
      <c r="K118" s="241"/>
      <c r="L118" s="244"/>
      <c r="M118" s="241"/>
      <c r="N118" s="241"/>
    </row>
    <row r="119" spans="1:14" s="246" customFormat="1" ht="24">
      <c r="A119" s="296" t="s">
        <v>138</v>
      </c>
      <c r="B119" s="241">
        <v>100</v>
      </c>
      <c r="C119" s="241">
        <v>230</v>
      </c>
      <c r="D119" s="241"/>
      <c r="E119" s="241"/>
      <c r="F119" s="241"/>
      <c r="G119" s="241"/>
      <c r="H119" s="291">
        <f t="shared" si="12"/>
        <v>230</v>
      </c>
      <c r="I119" s="265">
        <f t="shared" si="13"/>
        <v>230</v>
      </c>
      <c r="J119" s="272"/>
      <c r="K119" s="241"/>
      <c r="L119" s="244"/>
      <c r="M119" s="241"/>
      <c r="N119" s="241"/>
    </row>
    <row r="120" spans="1:14" s="246" customFormat="1" ht="24">
      <c r="A120" s="296" t="s">
        <v>291</v>
      </c>
      <c r="B120" s="241">
        <v>100</v>
      </c>
      <c r="C120" s="241"/>
      <c r="D120" s="241">
        <v>39</v>
      </c>
      <c r="E120" s="241">
        <v>29</v>
      </c>
      <c r="F120" s="241">
        <v>28</v>
      </c>
      <c r="G120" s="241">
        <v>8</v>
      </c>
      <c r="H120" s="291">
        <f t="shared" si="12"/>
        <v>104</v>
      </c>
      <c r="I120" s="265">
        <f t="shared" si="13"/>
        <v>104</v>
      </c>
      <c r="J120" s="272"/>
      <c r="K120" s="241"/>
      <c r="L120" s="244"/>
      <c r="M120" s="241"/>
      <c r="N120" s="241"/>
    </row>
    <row r="121" spans="1:14" s="246" customFormat="1" ht="24">
      <c r="A121" s="296" t="s">
        <v>292</v>
      </c>
      <c r="B121" s="244">
        <v>2000</v>
      </c>
      <c r="C121" s="241">
        <v>254</v>
      </c>
      <c r="D121" s="241">
        <v>306</v>
      </c>
      <c r="E121" s="241">
        <v>396</v>
      </c>
      <c r="F121" s="241">
        <v>288</v>
      </c>
      <c r="G121" s="241">
        <v>82</v>
      </c>
      <c r="H121" s="291">
        <f t="shared" si="12"/>
        <v>1326</v>
      </c>
      <c r="I121" s="265">
        <f t="shared" si="13"/>
        <v>66.3</v>
      </c>
      <c r="J121" s="272"/>
      <c r="K121" s="241"/>
      <c r="L121" s="244"/>
      <c r="M121" s="241"/>
      <c r="N121" s="241"/>
    </row>
    <row r="122" spans="1:14" s="246" customFormat="1" ht="24">
      <c r="A122" s="241" t="s">
        <v>293</v>
      </c>
      <c r="B122" s="241">
        <v>420</v>
      </c>
      <c r="C122" s="241">
        <v>88</v>
      </c>
      <c r="D122" s="241"/>
      <c r="E122" s="241"/>
      <c r="F122" s="241"/>
      <c r="G122" s="241"/>
      <c r="H122" s="291">
        <f t="shared" si="12"/>
        <v>88</v>
      </c>
      <c r="I122" s="265">
        <f t="shared" si="13"/>
        <v>20.952380952380953</v>
      </c>
      <c r="J122" s="272"/>
      <c r="K122" s="241"/>
      <c r="L122" s="244"/>
      <c r="M122" s="241"/>
      <c r="N122" s="241"/>
    </row>
    <row r="123" spans="1:14" s="246" customFormat="1" ht="24">
      <c r="A123" s="251" t="s">
        <v>35</v>
      </c>
      <c r="B123" s="292">
        <v>1950</v>
      </c>
      <c r="C123" s="292">
        <f>SUM(C124:C158)</f>
        <v>1873</v>
      </c>
      <c r="D123" s="292">
        <f>SUM(D124:D158)</f>
        <v>86</v>
      </c>
      <c r="E123" s="292">
        <f>SUM(E124:E158)</f>
        <v>178</v>
      </c>
      <c r="F123" s="292">
        <f>SUM(F124:F158)</f>
        <v>150</v>
      </c>
      <c r="G123" s="292">
        <f>SUM(G124:G158)</f>
        <v>46</v>
      </c>
      <c r="H123" s="292">
        <f>C123+D123+E123+F123+G123</f>
        <v>2333</v>
      </c>
      <c r="I123" s="294">
        <f>H123*100/B123</f>
        <v>119.64102564102564</v>
      </c>
      <c r="J123" s="295"/>
      <c r="K123" s="293"/>
      <c r="L123" s="293"/>
      <c r="M123" s="293"/>
      <c r="N123" s="293"/>
    </row>
    <row r="124" spans="1:14" ht="24">
      <c r="A124" s="296" t="s">
        <v>294</v>
      </c>
      <c r="B124" s="280">
        <v>60</v>
      </c>
      <c r="C124" s="280">
        <v>122</v>
      </c>
      <c r="D124" s="280">
        <v>2</v>
      </c>
      <c r="E124" s="280">
        <v>11</v>
      </c>
      <c r="F124" s="280">
        <v>10</v>
      </c>
      <c r="G124" s="280"/>
      <c r="H124" s="291">
        <f aca="true" t="shared" si="14" ref="H124:H158">C124+D124+E124+F124+G124</f>
        <v>145</v>
      </c>
      <c r="I124" s="265">
        <f aca="true" t="shared" si="15" ref="I124:I158">H124*100/B124</f>
        <v>241.66666666666666</v>
      </c>
      <c r="J124" s="297"/>
      <c r="K124" s="280"/>
      <c r="L124" s="280"/>
      <c r="M124" s="280"/>
      <c r="N124" s="280"/>
    </row>
    <row r="125" spans="1:14" ht="24">
      <c r="A125" s="296" t="s">
        <v>295</v>
      </c>
      <c r="B125" s="280">
        <v>60</v>
      </c>
      <c r="C125" s="280">
        <v>169</v>
      </c>
      <c r="D125" s="280">
        <v>10</v>
      </c>
      <c r="E125" s="280">
        <v>15</v>
      </c>
      <c r="F125" s="280">
        <v>5</v>
      </c>
      <c r="G125" s="280">
        <v>7</v>
      </c>
      <c r="H125" s="291">
        <f t="shared" si="14"/>
        <v>206</v>
      </c>
      <c r="I125" s="265">
        <f t="shared" si="15"/>
        <v>343.3333333333333</v>
      </c>
      <c r="J125" s="297"/>
      <c r="K125" s="280"/>
      <c r="L125" s="280"/>
      <c r="M125" s="280"/>
      <c r="N125" s="280"/>
    </row>
    <row r="126" spans="1:14" ht="24">
      <c r="A126" s="296" t="s">
        <v>296</v>
      </c>
      <c r="B126" s="280">
        <v>60</v>
      </c>
      <c r="C126" s="280">
        <v>34</v>
      </c>
      <c r="D126" s="280">
        <v>7</v>
      </c>
      <c r="E126" s="280"/>
      <c r="F126" s="280"/>
      <c r="G126" s="280"/>
      <c r="H126" s="291">
        <f t="shared" si="14"/>
        <v>41</v>
      </c>
      <c r="I126" s="265">
        <f t="shared" si="15"/>
        <v>68.33333333333333</v>
      </c>
      <c r="J126" s="297"/>
      <c r="K126" s="280"/>
      <c r="L126" s="280"/>
      <c r="M126" s="280"/>
      <c r="N126" s="280"/>
    </row>
    <row r="127" spans="1:14" ht="24">
      <c r="A127" s="296" t="s">
        <v>297</v>
      </c>
      <c r="B127" s="280">
        <v>60</v>
      </c>
      <c r="C127" s="280">
        <v>85</v>
      </c>
      <c r="D127" s="280">
        <v>2</v>
      </c>
      <c r="E127" s="280">
        <v>8</v>
      </c>
      <c r="F127" s="280">
        <v>9</v>
      </c>
      <c r="G127" s="280">
        <v>1</v>
      </c>
      <c r="H127" s="291">
        <f t="shared" si="14"/>
        <v>105</v>
      </c>
      <c r="I127" s="265">
        <f t="shared" si="15"/>
        <v>175</v>
      </c>
      <c r="J127" s="297"/>
      <c r="K127" s="280"/>
      <c r="L127" s="280"/>
      <c r="M127" s="280"/>
      <c r="N127" s="280"/>
    </row>
    <row r="128" spans="1:14" ht="24">
      <c r="A128" s="296" t="s">
        <v>298</v>
      </c>
      <c r="B128" s="280">
        <v>60</v>
      </c>
      <c r="C128" s="280">
        <v>91</v>
      </c>
      <c r="D128" s="280"/>
      <c r="E128" s="280">
        <v>11</v>
      </c>
      <c r="F128" s="280">
        <v>12</v>
      </c>
      <c r="G128" s="280">
        <v>5</v>
      </c>
      <c r="H128" s="291">
        <f t="shared" si="14"/>
        <v>119</v>
      </c>
      <c r="I128" s="265">
        <f t="shared" si="15"/>
        <v>198.33333333333334</v>
      </c>
      <c r="J128" s="297"/>
      <c r="K128" s="280"/>
      <c r="L128" s="280"/>
      <c r="M128" s="280"/>
      <c r="N128" s="280"/>
    </row>
    <row r="129" spans="1:14" ht="24">
      <c r="A129" s="296" t="s">
        <v>299</v>
      </c>
      <c r="B129" s="280">
        <v>60</v>
      </c>
      <c r="C129" s="280">
        <v>112</v>
      </c>
      <c r="D129" s="280">
        <v>3</v>
      </c>
      <c r="E129" s="280">
        <v>10</v>
      </c>
      <c r="F129" s="280">
        <v>11</v>
      </c>
      <c r="G129" s="280">
        <v>4</v>
      </c>
      <c r="H129" s="291">
        <f t="shared" si="14"/>
        <v>140</v>
      </c>
      <c r="I129" s="265">
        <f t="shared" si="15"/>
        <v>233.33333333333334</v>
      </c>
      <c r="J129" s="297"/>
      <c r="K129" s="280"/>
      <c r="L129" s="280"/>
      <c r="M129" s="280"/>
      <c r="N129" s="280"/>
    </row>
    <row r="130" spans="1:14" ht="24">
      <c r="A130" s="296" t="s">
        <v>300</v>
      </c>
      <c r="B130" s="280">
        <v>30</v>
      </c>
      <c r="C130" s="280"/>
      <c r="D130" s="280"/>
      <c r="E130" s="280"/>
      <c r="F130" s="280"/>
      <c r="G130" s="280"/>
      <c r="H130" s="291">
        <f t="shared" si="14"/>
        <v>0</v>
      </c>
      <c r="I130" s="265">
        <f t="shared" si="15"/>
        <v>0</v>
      </c>
      <c r="J130" s="297"/>
      <c r="K130" s="280"/>
      <c r="L130" s="280"/>
      <c r="M130" s="280"/>
      <c r="N130" s="280"/>
    </row>
    <row r="131" spans="1:14" ht="24">
      <c r="A131" s="296" t="s">
        <v>301</v>
      </c>
      <c r="B131" s="280">
        <v>60</v>
      </c>
      <c r="C131" s="280"/>
      <c r="D131" s="280">
        <v>2</v>
      </c>
      <c r="E131" s="280">
        <v>5</v>
      </c>
      <c r="F131" s="280">
        <v>3</v>
      </c>
      <c r="G131" s="280">
        <v>4</v>
      </c>
      <c r="H131" s="291">
        <f t="shared" si="14"/>
        <v>14</v>
      </c>
      <c r="I131" s="265">
        <f t="shared" si="15"/>
        <v>23.333333333333332</v>
      </c>
      <c r="J131" s="297"/>
      <c r="K131" s="280"/>
      <c r="L131" s="280"/>
      <c r="M131" s="280"/>
      <c r="N131" s="280"/>
    </row>
    <row r="132" spans="1:14" ht="24">
      <c r="A132" s="296" t="s">
        <v>302</v>
      </c>
      <c r="B132" s="280">
        <v>60</v>
      </c>
      <c r="C132" s="280"/>
      <c r="D132" s="280"/>
      <c r="E132" s="280"/>
      <c r="F132" s="280"/>
      <c r="G132" s="280"/>
      <c r="H132" s="291">
        <f t="shared" si="14"/>
        <v>0</v>
      </c>
      <c r="I132" s="265">
        <f t="shared" si="15"/>
        <v>0</v>
      </c>
      <c r="J132" s="297"/>
      <c r="K132" s="280"/>
      <c r="L132" s="280"/>
      <c r="M132" s="280"/>
      <c r="N132" s="280"/>
    </row>
    <row r="133" spans="1:14" ht="24">
      <c r="A133" s="296" t="s">
        <v>303</v>
      </c>
      <c r="B133" s="280">
        <v>60</v>
      </c>
      <c r="C133" s="280">
        <v>54</v>
      </c>
      <c r="D133" s="280">
        <v>2</v>
      </c>
      <c r="E133" s="280">
        <v>3</v>
      </c>
      <c r="F133" s="280">
        <v>4</v>
      </c>
      <c r="G133" s="280">
        <v>1</v>
      </c>
      <c r="H133" s="291">
        <f t="shared" si="14"/>
        <v>64</v>
      </c>
      <c r="I133" s="265">
        <f t="shared" si="15"/>
        <v>106.66666666666667</v>
      </c>
      <c r="J133" s="297"/>
      <c r="K133" s="280"/>
      <c r="L133" s="280"/>
      <c r="M133" s="280"/>
      <c r="N133" s="280"/>
    </row>
    <row r="134" spans="1:14" ht="24">
      <c r="A134" s="296" t="s">
        <v>304</v>
      </c>
      <c r="B134" s="280">
        <v>60</v>
      </c>
      <c r="C134" s="280">
        <v>115</v>
      </c>
      <c r="D134" s="280"/>
      <c r="E134" s="280">
        <v>8</v>
      </c>
      <c r="F134" s="280">
        <v>15</v>
      </c>
      <c r="G134" s="280">
        <v>2</v>
      </c>
      <c r="H134" s="291">
        <f t="shared" si="14"/>
        <v>140</v>
      </c>
      <c r="I134" s="265">
        <f t="shared" si="15"/>
        <v>233.33333333333334</v>
      </c>
      <c r="J134" s="297"/>
      <c r="K134" s="280"/>
      <c r="L134" s="280"/>
      <c r="M134" s="280"/>
      <c r="N134" s="280"/>
    </row>
    <row r="135" spans="1:14" ht="24">
      <c r="A135" s="296" t="s">
        <v>305</v>
      </c>
      <c r="B135" s="280">
        <v>60</v>
      </c>
      <c r="C135" s="280">
        <v>65</v>
      </c>
      <c r="D135" s="280">
        <v>2</v>
      </c>
      <c r="E135" s="280">
        <v>6</v>
      </c>
      <c r="F135" s="280">
        <v>3</v>
      </c>
      <c r="G135" s="280">
        <v>1</v>
      </c>
      <c r="H135" s="291">
        <f t="shared" si="14"/>
        <v>77</v>
      </c>
      <c r="I135" s="265">
        <f t="shared" si="15"/>
        <v>128.33333333333334</v>
      </c>
      <c r="J135" s="297"/>
      <c r="K135" s="280"/>
      <c r="L135" s="280"/>
      <c r="M135" s="280"/>
      <c r="N135" s="280"/>
    </row>
    <row r="136" spans="1:14" ht="24">
      <c r="A136" s="296" t="s">
        <v>306</v>
      </c>
      <c r="B136" s="280">
        <v>60</v>
      </c>
      <c r="C136" s="280"/>
      <c r="D136" s="241"/>
      <c r="E136" s="241"/>
      <c r="F136" s="241"/>
      <c r="G136" s="241"/>
      <c r="H136" s="291">
        <f t="shared" si="14"/>
        <v>0</v>
      </c>
      <c r="I136" s="265">
        <f t="shared" si="15"/>
        <v>0</v>
      </c>
      <c r="J136" s="297"/>
      <c r="K136" s="280"/>
      <c r="L136" s="280"/>
      <c r="M136" s="280"/>
      <c r="N136" s="280"/>
    </row>
    <row r="137" spans="1:14" ht="24">
      <c r="A137" s="296" t="s">
        <v>307</v>
      </c>
      <c r="B137" s="280">
        <v>30</v>
      </c>
      <c r="C137" s="280"/>
      <c r="D137" s="280"/>
      <c r="E137" s="280"/>
      <c r="F137" s="280"/>
      <c r="G137" s="280"/>
      <c r="H137" s="291">
        <f t="shared" si="14"/>
        <v>0</v>
      </c>
      <c r="I137" s="265">
        <f t="shared" si="15"/>
        <v>0</v>
      </c>
      <c r="J137" s="297"/>
      <c r="K137" s="280"/>
      <c r="L137" s="280"/>
      <c r="M137" s="280"/>
      <c r="N137" s="280"/>
    </row>
    <row r="138" spans="1:14" ht="24">
      <c r="A138" s="296" t="s">
        <v>308</v>
      </c>
      <c r="B138" s="280">
        <v>60</v>
      </c>
      <c r="C138" s="280">
        <v>156</v>
      </c>
      <c r="D138" s="280">
        <v>4</v>
      </c>
      <c r="E138" s="280">
        <v>12</v>
      </c>
      <c r="F138" s="280">
        <v>6</v>
      </c>
      <c r="G138" s="280"/>
      <c r="H138" s="291">
        <f t="shared" si="14"/>
        <v>178</v>
      </c>
      <c r="I138" s="265">
        <f t="shared" si="15"/>
        <v>296.6666666666667</v>
      </c>
      <c r="J138" s="297"/>
      <c r="K138" s="280"/>
      <c r="L138" s="280"/>
      <c r="M138" s="280"/>
      <c r="N138" s="280"/>
    </row>
    <row r="139" spans="1:14" ht="24">
      <c r="A139" s="296" t="s">
        <v>309</v>
      </c>
      <c r="B139" s="280">
        <v>60</v>
      </c>
      <c r="C139" s="280">
        <v>97</v>
      </c>
      <c r="D139" s="280"/>
      <c r="E139" s="280">
        <v>8</v>
      </c>
      <c r="F139" s="280">
        <v>5</v>
      </c>
      <c r="G139" s="280">
        <v>1</v>
      </c>
      <c r="H139" s="291">
        <f t="shared" si="14"/>
        <v>111</v>
      </c>
      <c r="I139" s="265">
        <f t="shared" si="15"/>
        <v>185</v>
      </c>
      <c r="J139" s="297"/>
      <c r="K139" s="280"/>
      <c r="L139" s="280"/>
      <c r="M139" s="280"/>
      <c r="N139" s="280"/>
    </row>
    <row r="140" spans="1:14" ht="24">
      <c r="A140" s="296" t="s">
        <v>310</v>
      </c>
      <c r="B140" s="280">
        <v>60</v>
      </c>
      <c r="C140" s="280">
        <v>51</v>
      </c>
      <c r="D140" s="280">
        <v>7</v>
      </c>
      <c r="E140" s="280">
        <v>2</v>
      </c>
      <c r="F140" s="280">
        <v>2</v>
      </c>
      <c r="G140" s="280"/>
      <c r="H140" s="291">
        <f t="shared" si="14"/>
        <v>62</v>
      </c>
      <c r="I140" s="265">
        <f t="shared" si="15"/>
        <v>103.33333333333333</v>
      </c>
      <c r="J140" s="297"/>
      <c r="K140" s="280"/>
      <c r="L140" s="280"/>
      <c r="M140" s="280"/>
      <c r="N140" s="280"/>
    </row>
    <row r="141" spans="1:14" ht="24">
      <c r="A141" s="296" t="s">
        <v>311</v>
      </c>
      <c r="B141" s="280">
        <v>60</v>
      </c>
      <c r="C141" s="280">
        <v>99</v>
      </c>
      <c r="D141" s="280">
        <v>8</v>
      </c>
      <c r="E141" s="280">
        <v>22</v>
      </c>
      <c r="F141" s="280">
        <v>10</v>
      </c>
      <c r="G141" s="280">
        <v>1</v>
      </c>
      <c r="H141" s="291">
        <f t="shared" si="14"/>
        <v>140</v>
      </c>
      <c r="I141" s="265">
        <f t="shared" si="15"/>
        <v>233.33333333333334</v>
      </c>
      <c r="J141" s="297"/>
      <c r="K141" s="280"/>
      <c r="L141" s="280"/>
      <c r="M141" s="280"/>
      <c r="N141" s="280"/>
    </row>
    <row r="142" spans="1:14" ht="24">
      <c r="A142" s="296" t="s">
        <v>312</v>
      </c>
      <c r="B142" s="280">
        <v>60</v>
      </c>
      <c r="C142" s="280">
        <v>65</v>
      </c>
      <c r="D142" s="280">
        <v>2</v>
      </c>
      <c r="E142" s="280">
        <v>2</v>
      </c>
      <c r="F142" s="280"/>
      <c r="G142" s="280"/>
      <c r="H142" s="291">
        <f t="shared" si="14"/>
        <v>69</v>
      </c>
      <c r="I142" s="265">
        <f t="shared" si="15"/>
        <v>115</v>
      </c>
      <c r="J142" s="297"/>
      <c r="K142" s="280"/>
      <c r="L142" s="280"/>
      <c r="M142" s="280"/>
      <c r="N142" s="280"/>
    </row>
    <row r="143" spans="1:14" ht="24">
      <c r="A143" s="296" t="s">
        <v>313</v>
      </c>
      <c r="B143" s="280">
        <v>60</v>
      </c>
      <c r="C143" s="280">
        <v>103</v>
      </c>
      <c r="D143" s="280"/>
      <c r="E143" s="280">
        <v>12</v>
      </c>
      <c r="F143" s="280">
        <v>8</v>
      </c>
      <c r="G143" s="280"/>
      <c r="H143" s="291">
        <f t="shared" si="14"/>
        <v>123</v>
      </c>
      <c r="I143" s="265">
        <f t="shared" si="15"/>
        <v>205</v>
      </c>
      <c r="J143" s="297"/>
      <c r="K143" s="280"/>
      <c r="L143" s="280"/>
      <c r="M143" s="280"/>
      <c r="N143" s="280"/>
    </row>
    <row r="144" spans="1:14" ht="24">
      <c r="A144" s="296" t="s">
        <v>314</v>
      </c>
      <c r="B144" s="280">
        <v>30</v>
      </c>
      <c r="C144" s="280">
        <v>120</v>
      </c>
      <c r="D144" s="280"/>
      <c r="E144" s="280"/>
      <c r="F144" s="280"/>
      <c r="G144" s="280"/>
      <c r="H144" s="291">
        <f t="shared" si="14"/>
        <v>120</v>
      </c>
      <c r="I144" s="265">
        <f t="shared" si="15"/>
        <v>400</v>
      </c>
      <c r="J144" s="297"/>
      <c r="K144" s="280"/>
      <c r="L144" s="280"/>
      <c r="M144" s="280"/>
      <c r="N144" s="280"/>
    </row>
    <row r="145" spans="1:14" ht="24">
      <c r="A145" s="296" t="s">
        <v>315</v>
      </c>
      <c r="B145" s="280">
        <v>60</v>
      </c>
      <c r="C145" s="280">
        <v>107</v>
      </c>
      <c r="D145" s="280">
        <v>6</v>
      </c>
      <c r="E145" s="280">
        <v>6</v>
      </c>
      <c r="F145" s="280">
        <v>12</v>
      </c>
      <c r="G145" s="280">
        <v>5</v>
      </c>
      <c r="H145" s="291">
        <f t="shared" si="14"/>
        <v>136</v>
      </c>
      <c r="I145" s="265">
        <f t="shared" si="15"/>
        <v>226.66666666666666</v>
      </c>
      <c r="J145" s="297"/>
      <c r="K145" s="280"/>
      <c r="L145" s="280"/>
      <c r="M145" s="280"/>
      <c r="N145" s="280"/>
    </row>
    <row r="146" spans="1:14" ht="24">
      <c r="A146" s="296" t="s">
        <v>316</v>
      </c>
      <c r="B146" s="280">
        <v>60</v>
      </c>
      <c r="C146" s="280">
        <v>50</v>
      </c>
      <c r="D146" s="280"/>
      <c r="E146" s="280">
        <v>2</v>
      </c>
      <c r="F146" s="280">
        <v>5</v>
      </c>
      <c r="G146" s="280">
        <v>3</v>
      </c>
      <c r="H146" s="291">
        <f t="shared" si="14"/>
        <v>60</v>
      </c>
      <c r="I146" s="265">
        <f t="shared" si="15"/>
        <v>100</v>
      </c>
      <c r="J146" s="297"/>
      <c r="K146" s="280"/>
      <c r="L146" s="280"/>
      <c r="M146" s="280"/>
      <c r="N146" s="280"/>
    </row>
    <row r="147" spans="1:14" ht="24">
      <c r="A147" s="296" t="s">
        <v>317</v>
      </c>
      <c r="B147" s="280">
        <v>60</v>
      </c>
      <c r="C147" s="280">
        <v>19</v>
      </c>
      <c r="D147" s="280">
        <v>2</v>
      </c>
      <c r="E147" s="280">
        <v>2</v>
      </c>
      <c r="F147" s="280"/>
      <c r="G147" s="280"/>
      <c r="H147" s="291">
        <f t="shared" si="14"/>
        <v>23</v>
      </c>
      <c r="I147" s="265">
        <f t="shared" si="15"/>
        <v>38.333333333333336</v>
      </c>
      <c r="J147" s="297"/>
      <c r="K147" s="280"/>
      <c r="L147" s="280"/>
      <c r="M147" s="280"/>
      <c r="N147" s="280"/>
    </row>
    <row r="148" spans="1:14" ht="24">
      <c r="A148" s="296" t="s">
        <v>318</v>
      </c>
      <c r="B148" s="280">
        <v>60</v>
      </c>
      <c r="C148" s="280">
        <v>21</v>
      </c>
      <c r="D148" s="280">
        <v>18</v>
      </c>
      <c r="E148" s="280">
        <v>25</v>
      </c>
      <c r="F148" s="280">
        <v>17</v>
      </c>
      <c r="G148" s="280">
        <v>8</v>
      </c>
      <c r="H148" s="291">
        <f t="shared" si="14"/>
        <v>89</v>
      </c>
      <c r="I148" s="265">
        <f t="shared" si="15"/>
        <v>148.33333333333334</v>
      </c>
      <c r="J148" s="297"/>
      <c r="K148" s="280"/>
      <c r="L148" s="280"/>
      <c r="M148" s="280"/>
      <c r="N148" s="280"/>
    </row>
    <row r="149" spans="1:14" ht="24">
      <c r="A149" s="296" t="s">
        <v>319</v>
      </c>
      <c r="B149" s="280">
        <v>60</v>
      </c>
      <c r="C149" s="280">
        <v>7</v>
      </c>
      <c r="D149" s="280"/>
      <c r="E149" s="280"/>
      <c r="F149" s="280"/>
      <c r="G149" s="280"/>
      <c r="H149" s="291">
        <f t="shared" si="14"/>
        <v>7</v>
      </c>
      <c r="I149" s="265">
        <f t="shared" si="15"/>
        <v>11.666666666666666</v>
      </c>
      <c r="J149" s="297"/>
      <c r="K149" s="280"/>
      <c r="L149" s="280"/>
      <c r="M149" s="280"/>
      <c r="N149" s="280"/>
    </row>
    <row r="150" spans="1:14" ht="24">
      <c r="A150" s="296" t="s">
        <v>320</v>
      </c>
      <c r="B150" s="280">
        <v>60</v>
      </c>
      <c r="C150" s="280"/>
      <c r="D150" s="280"/>
      <c r="E150" s="280"/>
      <c r="F150" s="280"/>
      <c r="G150" s="280"/>
      <c r="H150" s="291">
        <f t="shared" si="14"/>
        <v>0</v>
      </c>
      <c r="I150" s="265">
        <f t="shared" si="15"/>
        <v>0</v>
      </c>
      <c r="J150" s="297"/>
      <c r="K150" s="280"/>
      <c r="L150" s="280"/>
      <c r="M150" s="280"/>
      <c r="N150" s="280"/>
    </row>
    <row r="151" spans="1:14" ht="24">
      <c r="A151" s="296" t="s">
        <v>321</v>
      </c>
      <c r="B151" s="280">
        <v>30</v>
      </c>
      <c r="C151" s="280"/>
      <c r="D151" s="280"/>
      <c r="E151" s="280"/>
      <c r="F151" s="280"/>
      <c r="G151" s="280"/>
      <c r="H151" s="291">
        <f t="shared" si="14"/>
        <v>0</v>
      </c>
      <c r="I151" s="265">
        <f t="shared" si="15"/>
        <v>0</v>
      </c>
      <c r="J151" s="297"/>
      <c r="K151" s="280"/>
      <c r="L151" s="280"/>
      <c r="M151" s="280"/>
      <c r="N151" s="280"/>
    </row>
    <row r="152" spans="1:14" ht="24">
      <c r="A152" s="296" t="s">
        <v>322</v>
      </c>
      <c r="B152" s="280">
        <v>60</v>
      </c>
      <c r="C152" s="280">
        <v>41</v>
      </c>
      <c r="D152" s="280">
        <v>2</v>
      </c>
      <c r="E152" s="280">
        <v>2</v>
      </c>
      <c r="F152" s="280">
        <v>4</v>
      </c>
      <c r="G152" s="280"/>
      <c r="H152" s="291">
        <f t="shared" si="14"/>
        <v>49</v>
      </c>
      <c r="I152" s="265">
        <f t="shared" si="15"/>
        <v>81.66666666666667</v>
      </c>
      <c r="J152" s="297"/>
      <c r="K152" s="280"/>
      <c r="L152" s="280"/>
      <c r="M152" s="280"/>
      <c r="N152" s="280"/>
    </row>
    <row r="153" spans="1:14" ht="24">
      <c r="A153" s="296" t="s">
        <v>323</v>
      </c>
      <c r="B153" s="280">
        <v>60</v>
      </c>
      <c r="C153" s="280"/>
      <c r="D153" s="280"/>
      <c r="E153" s="280"/>
      <c r="F153" s="280"/>
      <c r="G153" s="280"/>
      <c r="H153" s="291">
        <f t="shared" si="14"/>
        <v>0</v>
      </c>
      <c r="I153" s="265">
        <f t="shared" si="15"/>
        <v>0</v>
      </c>
      <c r="J153" s="297"/>
      <c r="K153" s="280"/>
      <c r="L153" s="280"/>
      <c r="M153" s="280"/>
      <c r="N153" s="280"/>
    </row>
    <row r="154" spans="1:14" ht="24">
      <c r="A154" s="296" t="s">
        <v>324</v>
      </c>
      <c r="B154" s="280">
        <v>60</v>
      </c>
      <c r="C154" s="280">
        <v>54</v>
      </c>
      <c r="D154" s="280">
        <v>2</v>
      </c>
      <c r="E154" s="280">
        <v>2</v>
      </c>
      <c r="F154" s="280">
        <v>1</v>
      </c>
      <c r="G154" s="280"/>
      <c r="H154" s="291">
        <f t="shared" si="14"/>
        <v>59</v>
      </c>
      <c r="I154" s="265">
        <f t="shared" si="15"/>
        <v>98.33333333333333</v>
      </c>
      <c r="J154" s="297"/>
      <c r="K154" s="280"/>
      <c r="L154" s="280"/>
      <c r="M154" s="280"/>
      <c r="N154" s="280"/>
    </row>
    <row r="155" spans="1:14" ht="24">
      <c r="A155" s="296" t="s">
        <v>325</v>
      </c>
      <c r="B155" s="280">
        <v>60</v>
      </c>
      <c r="C155" s="280">
        <v>31</v>
      </c>
      <c r="D155" s="280">
        <v>5</v>
      </c>
      <c r="E155" s="280">
        <v>4</v>
      </c>
      <c r="F155" s="280">
        <v>8</v>
      </c>
      <c r="G155" s="280">
        <v>3</v>
      </c>
      <c r="H155" s="291">
        <f t="shared" si="14"/>
        <v>51</v>
      </c>
      <c r="I155" s="265">
        <f t="shared" si="15"/>
        <v>85</v>
      </c>
      <c r="J155" s="297"/>
      <c r="K155" s="280"/>
      <c r="L155" s="280"/>
      <c r="M155" s="280"/>
      <c r="N155" s="280"/>
    </row>
    <row r="156" spans="1:14" ht="24">
      <c r="A156" s="296" t="s">
        <v>326</v>
      </c>
      <c r="B156" s="280">
        <v>60</v>
      </c>
      <c r="C156" s="280">
        <v>5</v>
      </c>
      <c r="D156" s="280"/>
      <c r="E156" s="280"/>
      <c r="F156" s="280"/>
      <c r="G156" s="280"/>
      <c r="H156" s="291">
        <f t="shared" si="14"/>
        <v>5</v>
      </c>
      <c r="I156" s="265">
        <f t="shared" si="15"/>
        <v>8.333333333333334</v>
      </c>
      <c r="J156" s="297"/>
      <c r="K156" s="280"/>
      <c r="L156" s="280"/>
      <c r="M156" s="280"/>
      <c r="N156" s="280"/>
    </row>
    <row r="157" spans="1:14" ht="24">
      <c r="A157" s="296" t="s">
        <v>327</v>
      </c>
      <c r="B157" s="280">
        <v>60</v>
      </c>
      <c r="C157" s="280"/>
      <c r="D157" s="280"/>
      <c r="E157" s="280"/>
      <c r="F157" s="280"/>
      <c r="G157" s="280"/>
      <c r="H157" s="291">
        <f t="shared" si="14"/>
        <v>0</v>
      </c>
      <c r="I157" s="265">
        <f t="shared" si="15"/>
        <v>0</v>
      </c>
      <c r="J157" s="297"/>
      <c r="K157" s="280"/>
      <c r="L157" s="280"/>
      <c r="M157" s="280"/>
      <c r="N157" s="280"/>
    </row>
    <row r="158" spans="1:14" ht="24">
      <c r="A158" s="296" t="s">
        <v>328</v>
      </c>
      <c r="B158" s="280">
        <v>30</v>
      </c>
      <c r="C158" s="280"/>
      <c r="D158" s="280"/>
      <c r="E158" s="280"/>
      <c r="F158" s="280"/>
      <c r="G158" s="280"/>
      <c r="H158" s="291">
        <f t="shared" si="14"/>
        <v>0</v>
      </c>
      <c r="I158" s="265">
        <f t="shared" si="15"/>
        <v>0</v>
      </c>
      <c r="J158" s="297"/>
      <c r="K158" s="280"/>
      <c r="L158" s="280"/>
      <c r="M158" s="280"/>
      <c r="N158" s="280"/>
    </row>
    <row r="159" spans="1:14" ht="24">
      <c r="A159" s="298"/>
      <c r="B159" s="280"/>
      <c r="C159" s="280"/>
      <c r="D159" s="280"/>
      <c r="E159" s="280"/>
      <c r="F159" s="280"/>
      <c r="G159" s="280"/>
      <c r="H159" s="280"/>
      <c r="I159" s="281"/>
      <c r="J159" s="297"/>
      <c r="K159" s="280"/>
      <c r="L159" s="280"/>
      <c r="M159" s="280"/>
      <c r="N159" s="280"/>
    </row>
    <row r="160" spans="1:14" ht="24">
      <c r="A160" s="233" t="s">
        <v>36</v>
      </c>
      <c r="B160" s="286"/>
      <c r="C160" s="286"/>
      <c r="D160" s="286"/>
      <c r="E160" s="286"/>
      <c r="F160" s="286"/>
      <c r="G160" s="286"/>
      <c r="H160" s="286"/>
      <c r="I160" s="287"/>
      <c r="J160" s="288"/>
      <c r="K160" s="286"/>
      <c r="L160" s="286"/>
      <c r="M160" s="286"/>
      <c r="N160" s="286"/>
    </row>
    <row r="161" spans="1:14" s="246" customFormat="1" ht="24">
      <c r="A161" s="290" t="s">
        <v>329</v>
      </c>
      <c r="B161" s="241">
        <v>720</v>
      </c>
      <c r="C161" s="241">
        <v>180</v>
      </c>
      <c r="D161" s="241"/>
      <c r="E161" s="241"/>
      <c r="F161" s="241"/>
      <c r="G161" s="241"/>
      <c r="H161" s="241">
        <f>C161+D161+E161+F161+G161</f>
        <v>180</v>
      </c>
      <c r="I161" s="242">
        <f>H161*100/B161</f>
        <v>25</v>
      </c>
      <c r="J161" s="272"/>
      <c r="K161" s="241"/>
      <c r="L161" s="241"/>
      <c r="M161" s="241"/>
      <c r="N161" s="241"/>
    </row>
    <row r="162" spans="1:14" s="246" customFormat="1" ht="24">
      <c r="A162" s="290" t="s">
        <v>38</v>
      </c>
      <c r="B162" s="241"/>
      <c r="C162" s="241"/>
      <c r="D162" s="241"/>
      <c r="E162" s="241"/>
      <c r="F162" s="241"/>
      <c r="G162" s="241"/>
      <c r="H162" s="241"/>
      <c r="I162" s="242"/>
      <c r="J162" s="243">
        <v>87670</v>
      </c>
      <c r="K162" s="244">
        <v>87636</v>
      </c>
      <c r="L162" s="244"/>
      <c r="M162" s="244">
        <f>K162+L162</f>
        <v>87636</v>
      </c>
      <c r="N162" s="245">
        <f>M162*100/J162</f>
        <v>99.96121820463101</v>
      </c>
    </row>
    <row r="163" spans="1:14" s="246" customFormat="1" ht="24">
      <c r="A163" s="290" t="s">
        <v>39</v>
      </c>
      <c r="B163" s="241">
        <v>720</v>
      </c>
      <c r="C163" s="241">
        <f>SUM(C164:C171)</f>
        <v>86</v>
      </c>
      <c r="D163" s="241">
        <f>SUM(D164:D171)</f>
        <v>0</v>
      </c>
      <c r="E163" s="241">
        <f>SUM(E164:E171)</f>
        <v>0</v>
      </c>
      <c r="F163" s="241">
        <f>SUM(F164:F171)</f>
        <v>0</v>
      </c>
      <c r="G163" s="241">
        <f>SUM(G164:G171)</f>
        <v>0</v>
      </c>
      <c r="H163" s="241">
        <f>C163+D163+E163+F163+G163</f>
        <v>86</v>
      </c>
      <c r="I163" s="242">
        <f>H163*100/B163</f>
        <v>11.944444444444445</v>
      </c>
      <c r="J163" s="243">
        <v>86016</v>
      </c>
      <c r="K163" s="244">
        <f>SUM(K164:K171)</f>
        <v>42960</v>
      </c>
      <c r="L163" s="244">
        <f>SUM(L164:L171)</f>
        <v>0</v>
      </c>
      <c r="M163" s="244">
        <f>K163+L163</f>
        <v>42960</v>
      </c>
      <c r="N163" s="245">
        <f>M163*100/J163</f>
        <v>49.94419642857143</v>
      </c>
    </row>
    <row r="164" spans="1:14" s="246" customFormat="1" ht="24">
      <c r="A164" s="299" t="s">
        <v>330</v>
      </c>
      <c r="B164" s="241"/>
      <c r="C164" s="241"/>
      <c r="D164" s="241"/>
      <c r="E164" s="241"/>
      <c r="F164" s="241"/>
      <c r="G164" s="241"/>
      <c r="H164" s="241">
        <f aca="true" t="shared" si="16" ref="H164:H176">C164+D164+E164+F164+G164</f>
        <v>0</v>
      </c>
      <c r="I164" s="242"/>
      <c r="J164" s="243"/>
      <c r="K164" s="244"/>
      <c r="L164" s="244"/>
      <c r="M164" s="244"/>
      <c r="N164" s="245"/>
    </row>
    <row r="165" spans="1:14" s="246" customFormat="1" ht="24">
      <c r="A165" s="299" t="s">
        <v>331</v>
      </c>
      <c r="B165" s="241"/>
      <c r="C165" s="241"/>
      <c r="D165" s="241"/>
      <c r="E165" s="241"/>
      <c r="F165" s="241"/>
      <c r="G165" s="241"/>
      <c r="H165" s="241">
        <f t="shared" si="16"/>
        <v>0</v>
      </c>
      <c r="I165" s="242"/>
      <c r="J165" s="243"/>
      <c r="K165" s="244"/>
      <c r="L165" s="244"/>
      <c r="M165" s="244" t="s">
        <v>94</v>
      </c>
      <c r="N165" s="245"/>
    </row>
    <row r="166" spans="1:14" s="246" customFormat="1" ht="24">
      <c r="A166" s="299" t="s">
        <v>332</v>
      </c>
      <c r="B166" s="241"/>
      <c r="C166" s="241"/>
      <c r="D166" s="241"/>
      <c r="E166" s="241"/>
      <c r="F166" s="241"/>
      <c r="G166" s="241"/>
      <c r="H166" s="241">
        <f t="shared" si="16"/>
        <v>0</v>
      </c>
      <c r="I166" s="242"/>
      <c r="J166" s="243"/>
      <c r="K166" s="244"/>
      <c r="L166" s="244"/>
      <c r="M166" s="244"/>
      <c r="N166" s="245"/>
    </row>
    <row r="167" spans="1:14" s="246" customFormat="1" ht="24">
      <c r="A167" s="299" t="s">
        <v>333</v>
      </c>
      <c r="B167" s="241"/>
      <c r="C167" s="241"/>
      <c r="D167" s="241"/>
      <c r="E167" s="241"/>
      <c r="F167" s="241"/>
      <c r="G167" s="241"/>
      <c r="H167" s="241">
        <f t="shared" si="16"/>
        <v>0</v>
      </c>
      <c r="I167" s="242"/>
      <c r="J167" s="243"/>
      <c r="K167" s="244"/>
      <c r="L167" s="244"/>
      <c r="M167" s="244"/>
      <c r="N167" s="245"/>
    </row>
    <row r="168" spans="1:14" s="246" customFormat="1" ht="24">
      <c r="A168" s="299" t="s">
        <v>334</v>
      </c>
      <c r="B168" s="241"/>
      <c r="C168" s="241"/>
      <c r="D168" s="241"/>
      <c r="E168" s="241"/>
      <c r="F168" s="241"/>
      <c r="G168" s="241"/>
      <c r="H168" s="241">
        <f t="shared" si="16"/>
        <v>0</v>
      </c>
      <c r="I168" s="242"/>
      <c r="J168" s="243"/>
      <c r="K168" s="244"/>
      <c r="L168" s="244"/>
      <c r="M168" s="244"/>
      <c r="N168" s="245"/>
    </row>
    <row r="169" spans="1:14" s="246" customFormat="1" ht="24">
      <c r="A169" s="299" t="s">
        <v>335</v>
      </c>
      <c r="B169" s="241">
        <v>100</v>
      </c>
      <c r="C169" s="241">
        <v>46</v>
      </c>
      <c r="D169" s="241"/>
      <c r="E169" s="241"/>
      <c r="F169" s="241"/>
      <c r="G169" s="241"/>
      <c r="H169" s="241">
        <f t="shared" si="16"/>
        <v>46</v>
      </c>
      <c r="I169" s="242"/>
      <c r="J169" s="243"/>
      <c r="K169" s="244"/>
      <c r="L169" s="244"/>
      <c r="M169" s="244"/>
      <c r="N169" s="245"/>
    </row>
    <row r="170" spans="1:14" s="246" customFormat="1" ht="24">
      <c r="A170" s="299" t="s">
        <v>336</v>
      </c>
      <c r="B170" s="241"/>
      <c r="C170" s="241"/>
      <c r="D170" s="241"/>
      <c r="E170" s="241"/>
      <c r="F170" s="241"/>
      <c r="G170" s="241"/>
      <c r="H170" s="241">
        <f t="shared" si="16"/>
        <v>0</v>
      </c>
      <c r="I170" s="242"/>
      <c r="J170" s="243"/>
      <c r="K170" s="244"/>
      <c r="L170" s="244"/>
      <c r="M170" s="244"/>
      <c r="N170" s="245"/>
    </row>
    <row r="171" spans="1:14" ht="24">
      <c r="A171" s="273" t="s">
        <v>337</v>
      </c>
      <c r="B171" s="280"/>
      <c r="C171" s="280">
        <v>40</v>
      </c>
      <c r="D171" s="280"/>
      <c r="E171" s="280"/>
      <c r="F171" s="280"/>
      <c r="G171" s="280"/>
      <c r="H171" s="241">
        <f t="shared" si="16"/>
        <v>40</v>
      </c>
      <c r="I171" s="281"/>
      <c r="J171" s="297"/>
      <c r="K171" s="283">
        <v>42960</v>
      </c>
      <c r="L171" s="283"/>
      <c r="M171" s="283"/>
      <c r="N171" s="280"/>
    </row>
    <row r="172" spans="1:14" s="246" customFormat="1" ht="24">
      <c r="A172" s="300" t="s">
        <v>40</v>
      </c>
      <c r="B172" s="301">
        <v>720</v>
      </c>
      <c r="C172" s="301">
        <f>SUM(C173:C175)</f>
        <v>384</v>
      </c>
      <c r="D172" s="301">
        <f>SUM(D173:D175)</f>
        <v>0</v>
      </c>
      <c r="E172" s="301">
        <f>SUM(E173:E175)</f>
        <v>0</v>
      </c>
      <c r="F172" s="301">
        <f>SUM(F173:F175)</f>
        <v>0</v>
      </c>
      <c r="G172" s="301">
        <f>SUM(G173:G175)</f>
        <v>0</v>
      </c>
      <c r="H172" s="302">
        <f t="shared" si="16"/>
        <v>384</v>
      </c>
      <c r="I172" s="303">
        <f>H172*100/B172</f>
        <v>53.333333333333336</v>
      </c>
      <c r="J172" s="304"/>
      <c r="K172" s="301"/>
      <c r="L172" s="301"/>
      <c r="M172" s="301"/>
      <c r="N172" s="301"/>
    </row>
    <row r="173" spans="1:14" s="246" customFormat="1" ht="24">
      <c r="A173" s="241" t="s">
        <v>41</v>
      </c>
      <c r="B173" s="241"/>
      <c r="C173" s="241">
        <v>11</v>
      </c>
      <c r="D173" s="241"/>
      <c r="E173" s="241"/>
      <c r="F173" s="241"/>
      <c r="G173" s="241"/>
      <c r="H173" s="291">
        <f t="shared" si="16"/>
        <v>11</v>
      </c>
      <c r="I173" s="270"/>
      <c r="J173" s="272"/>
      <c r="K173" s="241"/>
      <c r="L173" s="241"/>
      <c r="M173" s="241"/>
      <c r="N173" s="241"/>
    </row>
    <row r="174" spans="1:14" s="246" customFormat="1" ht="24">
      <c r="A174" s="241" t="s">
        <v>42</v>
      </c>
      <c r="B174" s="241"/>
      <c r="C174" s="241">
        <v>149</v>
      </c>
      <c r="D174" s="241"/>
      <c r="E174" s="241"/>
      <c r="F174" s="241"/>
      <c r="G174" s="241"/>
      <c r="H174" s="291">
        <f t="shared" si="16"/>
        <v>149</v>
      </c>
      <c r="I174" s="270"/>
      <c r="J174" s="272"/>
      <c r="K174" s="241"/>
      <c r="L174" s="241"/>
      <c r="M174" s="241"/>
      <c r="N174" s="241"/>
    </row>
    <row r="175" spans="1:14" s="246" customFormat="1" ht="24">
      <c r="A175" s="241" t="s">
        <v>43</v>
      </c>
      <c r="B175" s="241"/>
      <c r="C175" s="241">
        <v>224</v>
      </c>
      <c r="D175" s="241"/>
      <c r="E175" s="241"/>
      <c r="F175" s="241"/>
      <c r="G175" s="241"/>
      <c r="H175" s="291">
        <f t="shared" si="16"/>
        <v>224</v>
      </c>
      <c r="I175" s="270"/>
      <c r="J175" s="272"/>
      <c r="K175" s="241"/>
      <c r="L175" s="241"/>
      <c r="M175" s="241"/>
      <c r="N175" s="241"/>
    </row>
    <row r="176" spans="1:14" s="246" customFormat="1" ht="24">
      <c r="A176" s="300" t="s">
        <v>44</v>
      </c>
      <c r="B176" s="301"/>
      <c r="C176" s="301">
        <f>SUM(C177:C179)</f>
        <v>16</v>
      </c>
      <c r="D176" s="301">
        <f>SUM(D177:D179)</f>
        <v>0</v>
      </c>
      <c r="E176" s="301">
        <f>SUM(E177:E179)</f>
        <v>48</v>
      </c>
      <c r="F176" s="301">
        <f>SUM(F177:F179)</f>
        <v>8</v>
      </c>
      <c r="G176" s="301">
        <f>SUM(G177:G179)</f>
        <v>0</v>
      </c>
      <c r="H176" s="302">
        <f t="shared" si="16"/>
        <v>72</v>
      </c>
      <c r="I176" s="303" t="e">
        <f>H176*100/B176</f>
        <v>#DIV/0!</v>
      </c>
      <c r="J176" s="304"/>
      <c r="K176" s="301"/>
      <c r="L176" s="301"/>
      <c r="M176" s="301"/>
      <c r="N176" s="301"/>
    </row>
    <row r="177" spans="1:14" s="246" customFormat="1" ht="24">
      <c r="A177" s="241" t="s">
        <v>41</v>
      </c>
      <c r="B177" s="241"/>
      <c r="C177" s="241"/>
      <c r="D177" s="241"/>
      <c r="E177" s="241"/>
      <c r="F177" s="241">
        <v>1</v>
      </c>
      <c r="G177" s="241"/>
      <c r="H177" s="241"/>
      <c r="I177" s="270"/>
      <c r="J177" s="272"/>
      <c r="K177" s="241"/>
      <c r="L177" s="241"/>
      <c r="M177" s="241"/>
      <c r="N177" s="241"/>
    </row>
    <row r="178" spans="1:14" s="246" customFormat="1" ht="24">
      <c r="A178" s="241" t="s">
        <v>42</v>
      </c>
      <c r="B178" s="241"/>
      <c r="C178" s="241">
        <v>6</v>
      </c>
      <c r="D178" s="241"/>
      <c r="E178" s="241">
        <v>7</v>
      </c>
      <c r="F178" s="241">
        <v>1</v>
      </c>
      <c r="G178" s="241"/>
      <c r="H178" s="241"/>
      <c r="I178" s="270"/>
      <c r="J178" s="272"/>
      <c r="K178" s="241"/>
      <c r="L178" s="241"/>
      <c r="M178" s="241"/>
      <c r="N178" s="241"/>
    </row>
    <row r="179" spans="1:14" s="246" customFormat="1" ht="24">
      <c r="A179" s="241" t="s">
        <v>43</v>
      </c>
      <c r="B179" s="241"/>
      <c r="C179" s="241">
        <v>10</v>
      </c>
      <c r="D179" s="241"/>
      <c r="E179" s="241">
        <v>41</v>
      </c>
      <c r="F179" s="241">
        <v>6</v>
      </c>
      <c r="G179" s="241"/>
      <c r="H179" s="241"/>
      <c r="I179" s="270"/>
      <c r="J179" s="272"/>
      <c r="K179" s="241"/>
      <c r="L179" s="241"/>
      <c r="M179" s="241"/>
      <c r="N179" s="241"/>
    </row>
  </sheetData>
  <sheetProtection/>
  <mergeCells count="14">
    <mergeCell ref="A2:N2"/>
    <mergeCell ref="A3:N3"/>
    <mergeCell ref="A4:N4"/>
    <mergeCell ref="A5:A6"/>
    <mergeCell ref="B5:B6"/>
    <mergeCell ref="C5:C6"/>
    <mergeCell ref="D5:G5"/>
    <mergeCell ref="H5:H6"/>
    <mergeCell ref="I5:I6"/>
    <mergeCell ref="J5:J6"/>
    <mergeCell ref="K5:K6"/>
    <mergeCell ref="L5:L6"/>
    <mergeCell ref="M5:M6"/>
    <mergeCell ref="N5:N6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4"/>
  <sheetViews>
    <sheetView zoomScalePageLayoutView="0" workbookViewId="0" topLeftCell="A1">
      <pane ySplit="5" topLeftCell="A9" activePane="bottomLeft" state="frozen"/>
      <selection pane="topLeft" activeCell="A1" sqref="A1"/>
      <selection pane="bottomLeft" activeCell="A6" sqref="A6"/>
    </sheetView>
  </sheetViews>
  <sheetFormatPr defaultColWidth="7.57421875" defaultRowHeight="12.75"/>
  <cols>
    <col min="1" max="1" width="42.57421875" style="224" customWidth="1"/>
    <col min="2" max="2" width="9.140625" style="224" customWidth="1"/>
    <col min="3" max="3" width="9.00390625" style="224" customWidth="1"/>
    <col min="4" max="5" width="8.28125" style="224" customWidth="1"/>
    <col min="6" max="6" width="7.140625" style="224" customWidth="1"/>
    <col min="7" max="7" width="7.28125" style="224" customWidth="1"/>
    <col min="8" max="9" width="8.28125" style="357" customWidth="1"/>
    <col min="10" max="10" width="7.8515625" style="357" customWidth="1"/>
    <col min="11" max="11" width="7.28125" style="357" customWidth="1"/>
    <col min="12" max="12" width="7.57421875" style="357" customWidth="1"/>
    <col min="13" max="13" width="7.421875" style="357" customWidth="1"/>
    <col min="14" max="14" width="7.8515625" style="357" customWidth="1"/>
    <col min="15" max="16384" width="7.57421875" style="224" customWidth="1"/>
  </cols>
  <sheetData>
    <row r="1" spans="1:14" ht="27.75">
      <c r="A1" s="494" t="s">
        <v>52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</row>
    <row r="2" spans="1:14" ht="27.75">
      <c r="A2" s="494" t="s">
        <v>203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</row>
    <row r="3" spans="1:14" ht="27.75">
      <c r="A3" s="495" t="s">
        <v>338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</row>
    <row r="4" spans="1:16" s="227" customFormat="1" ht="132.75" customHeight="1">
      <c r="A4" s="496" t="s">
        <v>0</v>
      </c>
      <c r="B4" s="491" t="s">
        <v>1</v>
      </c>
      <c r="C4" s="491" t="s">
        <v>339</v>
      </c>
      <c r="D4" s="498" t="s">
        <v>46</v>
      </c>
      <c r="E4" s="499"/>
      <c r="F4" s="499"/>
      <c r="G4" s="500"/>
      <c r="H4" s="505" t="s">
        <v>2</v>
      </c>
      <c r="I4" s="501" t="s">
        <v>3</v>
      </c>
      <c r="J4" s="503" t="s">
        <v>4</v>
      </c>
      <c r="K4" s="505" t="s">
        <v>5</v>
      </c>
      <c r="L4" s="505" t="s">
        <v>6</v>
      </c>
      <c r="M4" s="505" t="s">
        <v>7</v>
      </c>
      <c r="N4" s="505" t="s">
        <v>8</v>
      </c>
      <c r="O4" s="226"/>
      <c r="P4" s="226"/>
    </row>
    <row r="5" spans="1:16" s="227" customFormat="1" ht="28.5" customHeight="1">
      <c r="A5" s="497"/>
      <c r="B5" s="493"/>
      <c r="C5" s="493"/>
      <c r="D5" s="228" t="s">
        <v>9</v>
      </c>
      <c r="E5" s="228" t="s">
        <v>10</v>
      </c>
      <c r="F5" s="228" t="s">
        <v>11</v>
      </c>
      <c r="G5" s="228" t="s">
        <v>12</v>
      </c>
      <c r="H5" s="507"/>
      <c r="I5" s="502"/>
      <c r="J5" s="504"/>
      <c r="K5" s="506"/>
      <c r="L5" s="507"/>
      <c r="M5" s="507"/>
      <c r="N5" s="507"/>
      <c r="O5" s="226"/>
      <c r="P5" s="226"/>
    </row>
    <row r="6" spans="1:16" s="227" customFormat="1" ht="24" customHeight="1">
      <c r="A6" s="229" t="s">
        <v>13</v>
      </c>
      <c r="B6" s="230"/>
      <c r="C6" s="230"/>
      <c r="D6" s="230"/>
      <c r="E6" s="230"/>
      <c r="F6" s="230"/>
      <c r="G6" s="230"/>
      <c r="H6" s="305"/>
      <c r="I6" s="306"/>
      <c r="J6" s="307"/>
      <c r="K6" s="308"/>
      <c r="L6" s="305"/>
      <c r="M6" s="305"/>
      <c r="N6" s="305"/>
      <c r="O6" s="226"/>
      <c r="P6" s="226"/>
    </row>
    <row r="7" spans="1:16" s="238" customFormat="1" ht="26.25" customHeight="1">
      <c r="A7" s="309" t="s">
        <v>14</v>
      </c>
      <c r="B7" s="228"/>
      <c r="C7" s="228"/>
      <c r="D7" s="228"/>
      <c r="E7" s="228"/>
      <c r="F7" s="228"/>
      <c r="G7" s="228"/>
      <c r="H7" s="228"/>
      <c r="I7" s="235"/>
      <c r="J7" s="236"/>
      <c r="K7" s="228"/>
      <c r="L7" s="228"/>
      <c r="M7" s="228"/>
      <c r="N7" s="228"/>
      <c r="O7" s="237"/>
      <c r="P7" s="237"/>
    </row>
    <row r="8" spans="1:14" s="246" customFormat="1" ht="24">
      <c r="A8" s="284" t="s">
        <v>15</v>
      </c>
      <c r="B8" s="241">
        <v>70</v>
      </c>
      <c r="C8" s="241">
        <v>0</v>
      </c>
      <c r="D8" s="241"/>
      <c r="E8" s="241">
        <v>17</v>
      </c>
      <c r="F8" s="241">
        <v>42</v>
      </c>
      <c r="G8" s="241">
        <v>11</v>
      </c>
      <c r="H8" s="310">
        <v>70</v>
      </c>
      <c r="I8" s="311"/>
      <c r="J8" s="312">
        <v>34650</v>
      </c>
      <c r="K8" s="310"/>
      <c r="L8" s="310">
        <v>24192</v>
      </c>
      <c r="M8" s="310">
        <v>24192</v>
      </c>
      <c r="N8" s="310">
        <v>69.82</v>
      </c>
    </row>
    <row r="9" spans="1:14" s="246" customFormat="1" ht="24">
      <c r="A9" s="284" t="s">
        <v>16</v>
      </c>
      <c r="B9" s="241"/>
      <c r="C9" s="241"/>
      <c r="D9" s="241"/>
      <c r="E9" s="241"/>
      <c r="F9" s="241"/>
      <c r="G9" s="241"/>
      <c r="H9" s="310"/>
      <c r="I9" s="311"/>
      <c r="J9" s="313"/>
      <c r="K9" s="310"/>
      <c r="L9" s="310"/>
      <c r="M9" s="310"/>
      <c r="N9" s="310"/>
    </row>
    <row r="10" spans="1:14" s="246" customFormat="1" ht="24">
      <c r="A10" s="314"/>
      <c r="B10" s="315"/>
      <c r="C10" s="315"/>
      <c r="D10" s="315"/>
      <c r="E10" s="315"/>
      <c r="F10" s="315"/>
      <c r="G10" s="315"/>
      <c r="H10" s="316"/>
      <c r="I10" s="317"/>
      <c r="J10" s="313"/>
      <c r="K10" s="310"/>
      <c r="L10" s="310"/>
      <c r="M10" s="310"/>
      <c r="N10" s="310"/>
    </row>
    <row r="11" spans="1:14" s="246" customFormat="1" ht="24">
      <c r="A11" s="318" t="s">
        <v>340</v>
      </c>
      <c r="B11" s="293">
        <v>700</v>
      </c>
      <c r="C11" s="293"/>
      <c r="D11" s="293"/>
      <c r="E11" s="293"/>
      <c r="F11" s="293"/>
      <c r="G11" s="293"/>
      <c r="H11" s="319"/>
      <c r="I11" s="320"/>
      <c r="J11" s="321"/>
      <c r="K11" s="319"/>
      <c r="L11" s="319"/>
      <c r="M11" s="319"/>
      <c r="N11" s="319"/>
    </row>
    <row r="12" spans="1:14" s="246" customFormat="1" ht="24">
      <c r="A12" s="277" t="s">
        <v>341</v>
      </c>
      <c r="B12" s="241">
        <v>50</v>
      </c>
      <c r="C12" s="241"/>
      <c r="D12" s="241"/>
      <c r="E12" s="241"/>
      <c r="F12" s="241"/>
      <c r="G12" s="241"/>
      <c r="H12" s="310"/>
      <c r="I12" s="311"/>
      <c r="J12" s="313"/>
      <c r="K12" s="310"/>
      <c r="L12" s="310"/>
      <c r="M12" s="310"/>
      <c r="N12" s="310"/>
    </row>
    <row r="13" spans="1:14" s="246" customFormat="1" ht="24">
      <c r="A13" s="277" t="s">
        <v>342</v>
      </c>
      <c r="B13" s="241"/>
      <c r="C13" s="241">
        <v>25</v>
      </c>
      <c r="D13" s="241"/>
      <c r="E13" s="241">
        <v>4</v>
      </c>
      <c r="F13" s="241">
        <v>21</v>
      </c>
      <c r="G13" s="241"/>
      <c r="H13" s="310">
        <v>50</v>
      </c>
      <c r="I13" s="311"/>
      <c r="J13" s="313"/>
      <c r="K13" s="310"/>
      <c r="L13" s="310"/>
      <c r="M13" s="310"/>
      <c r="N13" s="310"/>
    </row>
    <row r="14" spans="1:14" s="246" customFormat="1" ht="24">
      <c r="A14" s="277" t="s">
        <v>343</v>
      </c>
      <c r="B14" s="241">
        <v>50</v>
      </c>
      <c r="C14" s="241">
        <v>25</v>
      </c>
      <c r="D14" s="241"/>
      <c r="E14" s="241"/>
      <c r="F14" s="241"/>
      <c r="G14" s="241"/>
      <c r="H14" s="310">
        <v>50</v>
      </c>
      <c r="I14" s="311"/>
      <c r="J14" s="313"/>
      <c r="K14" s="310"/>
      <c r="L14" s="310"/>
      <c r="M14" s="310"/>
      <c r="N14" s="310"/>
    </row>
    <row r="15" spans="1:14" s="246" customFormat="1" ht="24">
      <c r="A15" s="277" t="s">
        <v>344</v>
      </c>
      <c r="B15" s="241"/>
      <c r="C15" s="241"/>
      <c r="D15" s="241"/>
      <c r="E15" s="241">
        <v>19</v>
      </c>
      <c r="F15" s="241">
        <v>6</v>
      </c>
      <c r="G15" s="241"/>
      <c r="H15" s="310"/>
      <c r="I15" s="311"/>
      <c r="J15" s="313"/>
      <c r="K15" s="310"/>
      <c r="L15" s="310"/>
      <c r="M15" s="310"/>
      <c r="N15" s="310"/>
    </row>
    <row r="16" spans="1:14" s="246" customFormat="1" ht="24">
      <c r="A16" s="277"/>
      <c r="B16" s="241"/>
      <c r="C16" s="241"/>
      <c r="D16" s="241"/>
      <c r="E16" s="241"/>
      <c r="F16" s="241"/>
      <c r="G16" s="241"/>
      <c r="H16" s="310"/>
      <c r="I16" s="311"/>
      <c r="J16" s="313"/>
      <c r="K16" s="310"/>
      <c r="L16" s="310"/>
      <c r="M16" s="310"/>
      <c r="N16" s="310"/>
    </row>
    <row r="17" spans="1:14" s="246" customFormat="1" ht="24">
      <c r="A17" s="284" t="s">
        <v>18</v>
      </c>
      <c r="B17" s="241">
        <v>560</v>
      </c>
      <c r="C17" s="241">
        <v>517</v>
      </c>
      <c r="D17" s="241"/>
      <c r="E17" s="241"/>
      <c r="F17" s="241"/>
      <c r="G17" s="241"/>
      <c r="H17" s="310"/>
      <c r="I17" s="311"/>
      <c r="J17" s="312">
        <v>56350</v>
      </c>
      <c r="K17" s="310">
        <v>0</v>
      </c>
      <c r="L17" s="310">
        <v>6760</v>
      </c>
      <c r="M17" s="310">
        <v>6760</v>
      </c>
      <c r="N17" s="310">
        <v>12</v>
      </c>
    </row>
    <row r="18" spans="1:14" ht="24">
      <c r="A18" s="239" t="s">
        <v>345</v>
      </c>
      <c r="B18" s="322">
        <v>40</v>
      </c>
      <c r="C18" s="315">
        <v>19</v>
      </c>
      <c r="D18" s="315"/>
      <c r="E18" s="322"/>
      <c r="F18" s="322"/>
      <c r="G18" s="315"/>
      <c r="H18" s="323">
        <v>611</v>
      </c>
      <c r="I18" s="324">
        <v>0.575</v>
      </c>
      <c r="J18" s="325"/>
      <c r="K18" s="326"/>
      <c r="L18" s="326"/>
      <c r="M18" s="326"/>
      <c r="N18" s="326"/>
    </row>
    <row r="19" spans="1:14" s="246" customFormat="1" ht="24">
      <c r="A19" s="277" t="s">
        <v>346</v>
      </c>
      <c r="B19" s="315"/>
      <c r="C19" s="315"/>
      <c r="D19" s="315">
        <v>23</v>
      </c>
      <c r="E19" s="315">
        <v>25</v>
      </c>
      <c r="F19" s="315">
        <v>56</v>
      </c>
      <c r="G19" s="315">
        <v>257</v>
      </c>
      <c r="H19" s="310"/>
      <c r="I19" s="324"/>
      <c r="J19" s="327"/>
      <c r="K19" s="316"/>
      <c r="L19" s="327"/>
      <c r="M19" s="327"/>
      <c r="N19" s="328"/>
    </row>
    <row r="20" spans="1:14" s="246" customFormat="1" ht="24">
      <c r="A20" s="239" t="s">
        <v>347</v>
      </c>
      <c r="B20" s="315">
        <v>40</v>
      </c>
      <c r="C20" s="241">
        <v>53</v>
      </c>
      <c r="D20" s="241"/>
      <c r="E20" s="315"/>
      <c r="F20" s="315"/>
      <c r="G20" s="315"/>
      <c r="H20" s="329">
        <v>64</v>
      </c>
      <c r="I20" s="324"/>
      <c r="J20" s="327"/>
      <c r="K20" s="316"/>
      <c r="L20" s="330"/>
      <c r="M20" s="330"/>
      <c r="N20" s="328"/>
    </row>
    <row r="21" spans="1:14" s="246" customFormat="1" ht="24">
      <c r="A21" s="277" t="s">
        <v>348</v>
      </c>
      <c r="B21" s="315"/>
      <c r="C21" s="315"/>
      <c r="D21" s="315">
        <v>3</v>
      </c>
      <c r="E21" s="315">
        <v>2</v>
      </c>
      <c r="F21" s="315">
        <v>2</v>
      </c>
      <c r="G21" s="315">
        <v>7</v>
      </c>
      <c r="H21" s="310"/>
      <c r="I21" s="324"/>
      <c r="J21" s="327"/>
      <c r="K21" s="316"/>
      <c r="L21" s="330"/>
      <c r="M21" s="330"/>
      <c r="N21" s="328"/>
    </row>
    <row r="22" spans="1:14" s="246" customFormat="1" ht="24">
      <c r="A22" s="239" t="s">
        <v>349</v>
      </c>
      <c r="B22" s="315">
        <v>40</v>
      </c>
      <c r="C22" s="315"/>
      <c r="D22" s="241"/>
      <c r="E22" s="315"/>
      <c r="F22" s="315"/>
      <c r="G22" s="315"/>
      <c r="H22" s="329">
        <v>189</v>
      </c>
      <c r="I22" s="331"/>
      <c r="J22" s="327"/>
      <c r="K22" s="316"/>
      <c r="L22" s="330"/>
      <c r="M22" s="330"/>
      <c r="N22" s="328"/>
    </row>
    <row r="23" spans="1:14" s="246" customFormat="1" ht="24">
      <c r="A23" s="277" t="s">
        <v>350</v>
      </c>
      <c r="B23" s="315"/>
      <c r="C23" s="315"/>
      <c r="D23" s="241">
        <v>31</v>
      </c>
      <c r="E23" s="315">
        <v>22</v>
      </c>
      <c r="F23" s="315">
        <v>42</v>
      </c>
      <c r="G23" s="315">
        <v>89</v>
      </c>
      <c r="H23" s="310"/>
      <c r="I23" s="331"/>
      <c r="J23" s="327"/>
      <c r="K23" s="316"/>
      <c r="L23" s="330"/>
      <c r="M23" s="330"/>
      <c r="N23" s="328"/>
    </row>
    <row r="24" spans="1:14" s="246" customFormat="1" ht="24">
      <c r="A24" s="239" t="s">
        <v>351</v>
      </c>
      <c r="B24" s="315">
        <v>40</v>
      </c>
      <c r="C24" s="315"/>
      <c r="D24" s="241"/>
      <c r="E24" s="315"/>
      <c r="F24" s="315"/>
      <c r="G24" s="315"/>
      <c r="H24" s="310">
        <v>514</v>
      </c>
      <c r="I24" s="324"/>
      <c r="J24" s="327"/>
      <c r="K24" s="316"/>
      <c r="L24" s="330"/>
      <c r="M24" s="330"/>
      <c r="N24" s="328"/>
    </row>
    <row r="25" spans="1:14" s="246" customFormat="1" ht="24">
      <c r="A25" s="277" t="s">
        <v>350</v>
      </c>
      <c r="B25" s="315"/>
      <c r="C25" s="315"/>
      <c r="D25" s="315">
        <v>24</v>
      </c>
      <c r="E25" s="315">
        <v>57</v>
      </c>
      <c r="F25" s="315">
        <v>46</v>
      </c>
      <c r="G25" s="315">
        <v>387</v>
      </c>
      <c r="H25" s="310"/>
      <c r="I25" s="331"/>
      <c r="J25" s="327"/>
      <c r="K25" s="316"/>
      <c r="L25" s="330"/>
      <c r="M25" s="330"/>
      <c r="N25" s="328"/>
    </row>
    <row r="26" spans="1:14" s="246" customFormat="1" ht="24">
      <c r="A26" s="239" t="s">
        <v>352</v>
      </c>
      <c r="B26" s="315">
        <v>40</v>
      </c>
      <c r="C26" s="315"/>
      <c r="D26" s="241"/>
      <c r="E26" s="315"/>
      <c r="F26" s="315"/>
      <c r="G26" s="315"/>
      <c r="H26" s="310">
        <v>178</v>
      </c>
      <c r="I26" s="331"/>
      <c r="J26" s="327"/>
      <c r="K26" s="316"/>
      <c r="L26" s="330"/>
      <c r="M26" s="330"/>
      <c r="N26" s="328"/>
    </row>
    <row r="27" spans="1:14" s="246" customFormat="1" ht="24">
      <c r="A27" s="277" t="s">
        <v>350</v>
      </c>
      <c r="B27" s="315"/>
      <c r="C27" s="315"/>
      <c r="D27" s="315">
        <v>22</v>
      </c>
      <c r="E27" s="315">
        <v>45</v>
      </c>
      <c r="F27" s="315">
        <v>57</v>
      </c>
      <c r="G27" s="315">
        <v>54</v>
      </c>
      <c r="H27" s="310"/>
      <c r="I27" s="331"/>
      <c r="J27" s="327"/>
      <c r="K27" s="316"/>
      <c r="L27" s="330"/>
      <c r="M27" s="330"/>
      <c r="N27" s="328"/>
    </row>
    <row r="28" spans="1:14" s="246" customFormat="1" ht="24">
      <c r="A28" s="284" t="s">
        <v>19</v>
      </c>
      <c r="B28" s="241">
        <v>840</v>
      </c>
      <c r="C28" s="315"/>
      <c r="D28" s="315"/>
      <c r="E28" s="315"/>
      <c r="F28" s="315"/>
      <c r="G28" s="315"/>
      <c r="H28" s="316"/>
      <c r="I28" s="332"/>
      <c r="J28" s="313">
        <v>192000</v>
      </c>
      <c r="K28" s="310">
        <v>0</v>
      </c>
      <c r="L28" s="310"/>
      <c r="M28" s="310"/>
      <c r="N28" s="310"/>
    </row>
    <row r="29" spans="1:14" s="246" customFormat="1" ht="24">
      <c r="A29" s="284" t="s">
        <v>353</v>
      </c>
      <c r="B29" s="241">
        <v>60</v>
      </c>
      <c r="C29" s="315"/>
      <c r="D29" s="315"/>
      <c r="E29" s="315"/>
      <c r="F29" s="315"/>
      <c r="G29" s="315"/>
      <c r="H29" s="316">
        <v>300</v>
      </c>
      <c r="I29" s="332"/>
      <c r="J29" s="313"/>
      <c r="K29" s="310"/>
      <c r="L29" s="310"/>
      <c r="M29" s="310"/>
      <c r="N29" s="310"/>
    </row>
    <row r="30" spans="1:14" s="246" customFormat="1" ht="24">
      <c r="A30" s="284" t="s">
        <v>354</v>
      </c>
      <c r="B30" s="241"/>
      <c r="C30" s="315"/>
      <c r="D30" s="315">
        <v>60</v>
      </c>
      <c r="E30" s="315">
        <v>180</v>
      </c>
      <c r="F30" s="315">
        <v>25</v>
      </c>
      <c r="G30" s="315">
        <v>35</v>
      </c>
      <c r="H30" s="316"/>
      <c r="I30" s="332"/>
      <c r="J30" s="313"/>
      <c r="K30" s="310"/>
      <c r="L30" s="310"/>
      <c r="M30" s="310"/>
      <c r="N30" s="310"/>
    </row>
    <row r="31" spans="1:14" s="246" customFormat="1" ht="24">
      <c r="A31" s="284" t="s">
        <v>347</v>
      </c>
      <c r="B31" s="241">
        <v>60</v>
      </c>
      <c r="C31" s="315">
        <v>34</v>
      </c>
      <c r="D31" s="315"/>
      <c r="E31" s="315"/>
      <c r="F31" s="315"/>
      <c r="G31" s="315"/>
      <c r="H31" s="316">
        <v>64</v>
      </c>
      <c r="I31" s="332"/>
      <c r="J31" s="313"/>
      <c r="K31" s="310"/>
      <c r="L31" s="310"/>
      <c r="M31" s="310"/>
      <c r="N31" s="310"/>
    </row>
    <row r="32" spans="1:14" s="246" customFormat="1" ht="24">
      <c r="A32" s="239" t="s">
        <v>355</v>
      </c>
      <c r="B32" s="241"/>
      <c r="C32" s="315"/>
      <c r="D32" s="315">
        <v>25</v>
      </c>
      <c r="E32" s="315">
        <v>5</v>
      </c>
      <c r="F32" s="315"/>
      <c r="G32" s="315"/>
      <c r="H32" s="316"/>
      <c r="I32" s="332"/>
      <c r="J32" s="313"/>
      <c r="K32" s="310"/>
      <c r="L32" s="310"/>
      <c r="M32" s="310"/>
      <c r="N32" s="310"/>
    </row>
    <row r="33" spans="1:14" s="246" customFormat="1" ht="24">
      <c r="A33" s="239" t="s">
        <v>356</v>
      </c>
      <c r="B33" s="241">
        <v>60</v>
      </c>
      <c r="C33" s="315"/>
      <c r="D33" s="315"/>
      <c r="E33" s="315"/>
      <c r="F33" s="315"/>
      <c r="G33" s="315"/>
      <c r="H33" s="316">
        <v>110</v>
      </c>
      <c r="I33" s="332"/>
      <c r="J33" s="313"/>
      <c r="K33" s="310"/>
      <c r="L33" s="310"/>
      <c r="M33" s="310"/>
      <c r="N33" s="310"/>
    </row>
    <row r="34" spans="1:14" s="246" customFormat="1" ht="24">
      <c r="A34" s="239" t="s">
        <v>357</v>
      </c>
      <c r="B34" s="241"/>
      <c r="C34" s="315"/>
      <c r="D34" s="315">
        <v>25</v>
      </c>
      <c r="E34" s="315"/>
      <c r="F34" s="315"/>
      <c r="G34" s="315"/>
      <c r="H34" s="316"/>
      <c r="I34" s="332"/>
      <c r="J34" s="313"/>
      <c r="K34" s="310"/>
      <c r="L34" s="310"/>
      <c r="M34" s="310"/>
      <c r="N34" s="310"/>
    </row>
    <row r="35" spans="1:14" s="246" customFormat="1" ht="24">
      <c r="A35" s="239" t="s">
        <v>358</v>
      </c>
      <c r="B35" s="241"/>
      <c r="C35" s="315"/>
      <c r="D35" s="315">
        <v>25</v>
      </c>
      <c r="E35" s="315"/>
      <c r="F35" s="315"/>
      <c r="G35" s="315"/>
      <c r="H35" s="316"/>
      <c r="I35" s="332"/>
      <c r="J35" s="313"/>
      <c r="K35" s="310"/>
      <c r="L35" s="310"/>
      <c r="M35" s="310"/>
      <c r="N35" s="310"/>
    </row>
    <row r="36" spans="1:14" s="246" customFormat="1" ht="24">
      <c r="A36" s="239" t="s">
        <v>359</v>
      </c>
      <c r="B36" s="241"/>
      <c r="C36" s="315"/>
      <c r="D36" s="315"/>
      <c r="E36" s="241"/>
      <c r="F36" s="241"/>
      <c r="G36" s="315">
        <v>60</v>
      </c>
      <c r="H36" s="316"/>
      <c r="I36" s="332"/>
      <c r="J36" s="313"/>
      <c r="K36" s="310"/>
      <c r="L36" s="310"/>
      <c r="M36" s="310"/>
      <c r="N36" s="310"/>
    </row>
    <row r="37" spans="1:14" s="246" customFormat="1" ht="24">
      <c r="A37" s="239" t="s">
        <v>360</v>
      </c>
      <c r="B37" s="241">
        <v>60</v>
      </c>
      <c r="C37" s="315"/>
      <c r="D37" s="315"/>
      <c r="E37" s="241"/>
      <c r="F37" s="241"/>
      <c r="G37" s="315"/>
      <c r="H37" s="316">
        <v>30</v>
      </c>
      <c r="I37" s="332"/>
      <c r="J37" s="313"/>
      <c r="K37" s="310"/>
      <c r="L37" s="310"/>
      <c r="M37" s="310"/>
      <c r="N37" s="310"/>
    </row>
    <row r="38" spans="1:14" s="246" customFormat="1" ht="24">
      <c r="A38" s="239" t="s">
        <v>361</v>
      </c>
      <c r="B38" s="241"/>
      <c r="C38" s="315">
        <v>15</v>
      </c>
      <c r="D38" s="315"/>
      <c r="E38" s="241">
        <v>15</v>
      </c>
      <c r="F38" s="241"/>
      <c r="G38" s="315"/>
      <c r="H38" s="310"/>
      <c r="I38" s="332"/>
      <c r="J38" s="313"/>
      <c r="K38" s="310"/>
      <c r="L38" s="310"/>
      <c r="M38" s="310"/>
      <c r="N38" s="310"/>
    </row>
    <row r="39" spans="1:14" s="246" customFormat="1" ht="24">
      <c r="A39" s="284" t="s">
        <v>20</v>
      </c>
      <c r="B39" s="241">
        <v>1400</v>
      </c>
      <c r="C39" s="241"/>
      <c r="D39" s="241"/>
      <c r="E39" s="241"/>
      <c r="F39" s="241"/>
      <c r="G39" s="241"/>
      <c r="H39" s="310">
        <v>752</v>
      </c>
      <c r="I39" s="311"/>
      <c r="J39" s="313">
        <v>145600</v>
      </c>
      <c r="K39" s="310">
        <v>8289</v>
      </c>
      <c r="L39" s="310">
        <v>66906</v>
      </c>
      <c r="M39" s="310">
        <v>75195</v>
      </c>
      <c r="N39" s="333">
        <f>M39*100/J39</f>
        <v>51.644917582417584</v>
      </c>
    </row>
    <row r="40" spans="1:14" s="246" customFormat="1" ht="24">
      <c r="A40" s="284"/>
      <c r="B40" s="334"/>
      <c r="C40" s="241"/>
      <c r="D40" s="241"/>
      <c r="E40" s="241"/>
      <c r="F40" s="241"/>
      <c r="G40" s="241"/>
      <c r="H40" s="310"/>
      <c r="I40" s="335"/>
      <c r="J40" s="313"/>
      <c r="K40" s="310"/>
      <c r="L40" s="310"/>
      <c r="M40" s="310"/>
      <c r="N40" s="333"/>
    </row>
    <row r="41" spans="1:14" s="246" customFormat="1" ht="24">
      <c r="A41" s="277"/>
      <c r="B41" s="336"/>
      <c r="C41" s="315"/>
      <c r="D41" s="315"/>
      <c r="E41" s="240"/>
      <c r="F41" s="315"/>
      <c r="G41" s="315"/>
      <c r="H41" s="337"/>
      <c r="I41" s="338"/>
      <c r="J41" s="313"/>
      <c r="K41" s="310"/>
      <c r="L41" s="339"/>
      <c r="M41" s="339"/>
      <c r="N41" s="310"/>
    </row>
    <row r="42" spans="1:14" s="246" customFormat="1" ht="24">
      <c r="A42" s="284" t="s">
        <v>21</v>
      </c>
      <c r="B42" s="241">
        <v>100</v>
      </c>
      <c r="C42" s="241">
        <v>0</v>
      </c>
      <c r="D42" s="241">
        <v>31</v>
      </c>
      <c r="E42" s="315">
        <v>22</v>
      </c>
      <c r="F42" s="315">
        <v>42</v>
      </c>
      <c r="G42" s="315">
        <v>89</v>
      </c>
      <c r="H42" s="310">
        <v>189</v>
      </c>
      <c r="I42" s="311"/>
      <c r="J42" s="313">
        <v>0</v>
      </c>
      <c r="K42" s="310"/>
      <c r="L42" s="310"/>
      <c r="M42" s="310"/>
      <c r="N42" s="310"/>
    </row>
    <row r="43" spans="1:14" s="246" customFormat="1" ht="24">
      <c r="A43" s="284" t="s">
        <v>22</v>
      </c>
      <c r="B43" s="241">
        <v>20</v>
      </c>
      <c r="C43" s="241">
        <v>20</v>
      </c>
      <c r="D43" s="241"/>
      <c r="E43" s="241">
        <v>20</v>
      </c>
      <c r="F43" s="241"/>
      <c r="G43" s="241"/>
      <c r="H43" s="310"/>
      <c r="I43" s="311"/>
      <c r="J43" s="313"/>
      <c r="K43" s="310"/>
      <c r="L43" s="310"/>
      <c r="M43" s="310"/>
      <c r="N43" s="310"/>
    </row>
    <row r="44" spans="1:14" ht="48">
      <c r="A44" s="285" t="s">
        <v>23</v>
      </c>
      <c r="B44" s="286"/>
      <c r="C44" s="286"/>
      <c r="D44" s="286"/>
      <c r="E44" s="286"/>
      <c r="F44" s="286"/>
      <c r="G44" s="286"/>
      <c r="H44" s="340"/>
      <c r="I44" s="341"/>
      <c r="J44" s="342"/>
      <c r="K44" s="340"/>
      <c r="L44" s="340"/>
      <c r="M44" s="340"/>
      <c r="N44" s="340"/>
    </row>
    <row r="45" spans="1:14" s="246" customFormat="1" ht="24">
      <c r="A45" s="284" t="s">
        <v>24</v>
      </c>
      <c r="B45" s="241"/>
      <c r="C45" s="241"/>
      <c r="D45" s="241"/>
      <c r="E45" s="241"/>
      <c r="F45" s="241"/>
      <c r="G45" s="241"/>
      <c r="H45" s="310"/>
      <c r="I45" s="311"/>
      <c r="J45" s="313"/>
      <c r="K45" s="310"/>
      <c r="L45" s="310"/>
      <c r="M45" s="310"/>
      <c r="N45" s="310"/>
    </row>
    <row r="46" spans="1:14" s="246" customFormat="1" ht="24">
      <c r="A46" s="284" t="s">
        <v>25</v>
      </c>
      <c r="B46" s="241"/>
      <c r="C46" s="241"/>
      <c r="D46" s="241"/>
      <c r="E46" s="241"/>
      <c r="F46" s="241"/>
      <c r="G46" s="241"/>
      <c r="H46" s="310"/>
      <c r="I46" s="311"/>
      <c r="J46" s="313"/>
      <c r="K46" s="310"/>
      <c r="L46" s="310"/>
      <c r="M46" s="310"/>
      <c r="N46" s="310"/>
    </row>
    <row r="47" spans="1:14" s="246" customFormat="1" ht="24">
      <c r="A47" s="284" t="s">
        <v>26</v>
      </c>
      <c r="B47" s="241"/>
      <c r="C47" s="241"/>
      <c r="D47" s="241"/>
      <c r="E47" s="241"/>
      <c r="F47" s="241"/>
      <c r="G47" s="241"/>
      <c r="H47" s="310"/>
      <c r="I47" s="311"/>
      <c r="J47" s="313"/>
      <c r="K47" s="310"/>
      <c r="L47" s="310"/>
      <c r="M47" s="310"/>
      <c r="N47" s="310"/>
    </row>
    <row r="48" spans="1:14" s="246" customFormat="1" ht="24">
      <c r="A48" s="284" t="s">
        <v>27</v>
      </c>
      <c r="B48" s="241"/>
      <c r="C48" s="241"/>
      <c r="D48" s="241"/>
      <c r="E48" s="241"/>
      <c r="F48" s="241"/>
      <c r="G48" s="241"/>
      <c r="H48" s="310"/>
      <c r="I48" s="311"/>
      <c r="J48" s="313"/>
      <c r="K48" s="310"/>
      <c r="L48" s="310"/>
      <c r="M48" s="310"/>
      <c r="N48" s="310"/>
    </row>
    <row r="49" spans="1:14" ht="48">
      <c r="A49" s="285" t="s">
        <v>28</v>
      </c>
      <c r="B49" s="286"/>
      <c r="C49" s="286"/>
      <c r="D49" s="286"/>
      <c r="E49" s="286"/>
      <c r="F49" s="286"/>
      <c r="G49" s="286"/>
      <c r="H49" s="340"/>
      <c r="I49" s="341"/>
      <c r="J49" s="342"/>
      <c r="K49" s="340"/>
      <c r="L49" s="340"/>
      <c r="M49" s="340"/>
      <c r="N49" s="340"/>
    </row>
    <row r="50" spans="1:14" s="246" customFormat="1" ht="48">
      <c r="A50" s="239" t="s">
        <v>29</v>
      </c>
      <c r="B50" s="241"/>
      <c r="C50" s="241"/>
      <c r="D50" s="241"/>
      <c r="E50" s="241"/>
      <c r="F50" s="241"/>
      <c r="G50" s="241"/>
      <c r="H50" s="310"/>
      <c r="I50" s="311"/>
      <c r="J50" s="313"/>
      <c r="K50" s="310"/>
      <c r="L50" s="310"/>
      <c r="M50" s="310"/>
      <c r="N50" s="310"/>
    </row>
    <row r="51" spans="1:14" s="246" customFormat="1" ht="24">
      <c r="A51" s="284" t="s">
        <v>30</v>
      </c>
      <c r="B51" s="241"/>
      <c r="C51" s="241"/>
      <c r="D51" s="241"/>
      <c r="E51" s="241"/>
      <c r="F51" s="241"/>
      <c r="G51" s="241"/>
      <c r="H51" s="310"/>
      <c r="I51" s="311"/>
      <c r="J51" s="313"/>
      <c r="K51" s="310"/>
      <c r="L51" s="310"/>
      <c r="M51" s="310"/>
      <c r="N51" s="310"/>
    </row>
    <row r="52" spans="1:14" s="246" customFormat="1" ht="24">
      <c r="A52" s="284" t="s">
        <v>47</v>
      </c>
      <c r="C52" s="241"/>
      <c r="D52" s="241"/>
      <c r="E52" s="241"/>
      <c r="F52" s="241"/>
      <c r="G52" s="241"/>
      <c r="H52" s="310"/>
      <c r="I52" s="311"/>
      <c r="J52" s="313"/>
      <c r="K52" s="310"/>
      <c r="L52" s="310"/>
      <c r="M52" s="310"/>
      <c r="N52" s="310"/>
    </row>
    <row r="53" spans="1:14" s="246" customFormat="1" ht="24">
      <c r="A53" s="284" t="s">
        <v>48</v>
      </c>
      <c r="B53" s="241"/>
      <c r="C53" s="241"/>
      <c r="D53" s="241"/>
      <c r="E53" s="241"/>
      <c r="F53" s="241"/>
      <c r="G53" s="241"/>
      <c r="H53" s="310"/>
      <c r="I53" s="311"/>
      <c r="J53" s="313"/>
      <c r="K53" s="310"/>
      <c r="L53" s="310"/>
      <c r="M53" s="310"/>
      <c r="N53" s="310"/>
    </row>
    <row r="54" spans="1:14" s="246" customFormat="1" ht="24">
      <c r="A54" s="239" t="s">
        <v>49</v>
      </c>
      <c r="B54" s="241"/>
      <c r="C54" s="241"/>
      <c r="D54" s="241"/>
      <c r="E54" s="241"/>
      <c r="F54" s="241"/>
      <c r="G54" s="241"/>
      <c r="H54" s="310"/>
      <c r="I54" s="311"/>
      <c r="J54" s="313"/>
      <c r="K54" s="310"/>
      <c r="L54" s="310"/>
      <c r="M54" s="310"/>
      <c r="N54" s="310"/>
    </row>
    <row r="55" spans="1:14" ht="24">
      <c r="A55" s="289" t="s">
        <v>31</v>
      </c>
      <c r="B55" s="286"/>
      <c r="C55" s="286"/>
      <c r="D55" s="286"/>
      <c r="E55" s="286"/>
      <c r="F55" s="286"/>
      <c r="G55" s="286"/>
      <c r="H55" s="340"/>
      <c r="I55" s="341"/>
      <c r="J55" s="342"/>
      <c r="K55" s="340"/>
      <c r="L55" s="340"/>
      <c r="M55" s="340"/>
      <c r="N55" s="340"/>
    </row>
    <row r="56" spans="1:14" s="246" customFormat="1" ht="24">
      <c r="A56" s="290" t="s">
        <v>32</v>
      </c>
      <c r="B56" s="343">
        <v>36800</v>
      </c>
      <c r="C56" s="343">
        <v>19140</v>
      </c>
      <c r="D56" s="315">
        <v>352</v>
      </c>
      <c r="E56" s="343">
        <v>1522</v>
      </c>
      <c r="F56" s="315">
        <v>290</v>
      </c>
      <c r="G56" s="315">
        <v>72</v>
      </c>
      <c r="H56" s="344">
        <v>21376</v>
      </c>
      <c r="I56" s="324"/>
      <c r="J56" s="313"/>
      <c r="K56" s="310"/>
      <c r="L56" s="310"/>
      <c r="M56" s="310"/>
      <c r="N56" s="310"/>
    </row>
    <row r="57" spans="1:14" s="246" customFormat="1" ht="24">
      <c r="A57" s="290" t="s">
        <v>33</v>
      </c>
      <c r="B57" s="315">
        <v>500</v>
      </c>
      <c r="C57" s="315">
        <v>569</v>
      </c>
      <c r="D57" s="315">
        <v>0</v>
      </c>
      <c r="E57" s="315">
        <v>19</v>
      </c>
      <c r="F57" s="315">
        <v>9</v>
      </c>
      <c r="G57" s="315">
        <v>2</v>
      </c>
      <c r="H57" s="344">
        <v>599</v>
      </c>
      <c r="I57" s="324">
        <v>1.138</v>
      </c>
      <c r="J57" s="313"/>
      <c r="K57" s="310"/>
      <c r="L57" s="310"/>
      <c r="M57" s="310"/>
      <c r="N57" s="310"/>
    </row>
    <row r="58" spans="1:14" s="246" customFormat="1" ht="24">
      <c r="A58" s="290" t="s">
        <v>34</v>
      </c>
      <c r="B58" s="241"/>
      <c r="C58" s="241"/>
      <c r="D58" s="241"/>
      <c r="E58" s="241"/>
      <c r="F58" s="241"/>
      <c r="G58" s="241"/>
      <c r="H58" s="339"/>
      <c r="I58" s="311"/>
      <c r="J58" s="313"/>
      <c r="K58" s="310"/>
      <c r="L58" s="310"/>
      <c r="M58" s="310"/>
      <c r="N58" s="310"/>
    </row>
    <row r="59" spans="1:14" s="246" customFormat="1" ht="24">
      <c r="A59" s="241" t="s">
        <v>362</v>
      </c>
      <c r="B59" s="315">
        <v>1000</v>
      </c>
      <c r="C59" s="315">
        <v>1000</v>
      </c>
      <c r="D59" s="315">
        <v>126</v>
      </c>
      <c r="E59" s="315">
        <v>156</v>
      </c>
      <c r="F59" s="315">
        <v>90</v>
      </c>
      <c r="G59" s="315">
        <v>68</v>
      </c>
      <c r="H59" s="344">
        <v>1440</v>
      </c>
      <c r="I59" s="324">
        <v>1.44</v>
      </c>
      <c r="J59" s="313"/>
      <c r="K59" s="310"/>
      <c r="L59" s="310"/>
      <c r="M59" s="310"/>
      <c r="N59" s="310"/>
    </row>
    <row r="60" spans="1:14" s="246" customFormat="1" ht="24">
      <c r="A60" s="241" t="s">
        <v>363</v>
      </c>
      <c r="B60" s="315">
        <v>3000</v>
      </c>
      <c r="C60" s="315">
        <v>1720</v>
      </c>
      <c r="D60" s="315">
        <v>37</v>
      </c>
      <c r="E60" s="315">
        <v>211</v>
      </c>
      <c r="F60" s="315">
        <v>42</v>
      </c>
      <c r="G60" s="315">
        <v>5</v>
      </c>
      <c r="H60" s="344">
        <v>2015</v>
      </c>
      <c r="I60" s="324">
        <v>0.5733</v>
      </c>
      <c r="J60" s="313"/>
      <c r="K60" s="310"/>
      <c r="L60" s="310"/>
      <c r="M60" s="310"/>
      <c r="N60" s="310"/>
    </row>
    <row r="61" spans="1:14" s="246" customFormat="1" ht="24">
      <c r="A61" s="241" t="s">
        <v>364</v>
      </c>
      <c r="B61" s="315">
        <v>1000</v>
      </c>
      <c r="C61" s="315">
        <v>369</v>
      </c>
      <c r="D61" s="315">
        <v>35</v>
      </c>
      <c r="E61" s="315">
        <v>70</v>
      </c>
      <c r="F61" s="315">
        <v>10</v>
      </c>
      <c r="G61" s="315">
        <v>2</v>
      </c>
      <c r="H61" s="344">
        <v>486</v>
      </c>
      <c r="I61" s="324">
        <v>0.369</v>
      </c>
      <c r="J61" s="313"/>
      <c r="K61" s="310"/>
      <c r="L61" s="310"/>
      <c r="M61" s="310"/>
      <c r="N61" s="310"/>
    </row>
    <row r="62" spans="1:14" s="246" customFormat="1" ht="24">
      <c r="A62" s="290" t="s">
        <v>35</v>
      </c>
      <c r="B62" s="241">
        <v>4200</v>
      </c>
      <c r="C62" s="241"/>
      <c r="D62" s="241"/>
      <c r="E62" s="241"/>
      <c r="F62" s="241"/>
      <c r="G62" s="241"/>
      <c r="H62" s="310"/>
      <c r="I62" s="311"/>
      <c r="J62" s="313"/>
      <c r="K62" s="310"/>
      <c r="L62" s="310"/>
      <c r="M62" s="310"/>
      <c r="N62" s="310"/>
    </row>
    <row r="63" spans="1:14" s="246" customFormat="1" ht="24">
      <c r="A63" s="345" t="s">
        <v>365</v>
      </c>
      <c r="B63" s="241"/>
      <c r="C63" s="241"/>
      <c r="D63" s="241"/>
      <c r="E63" s="315"/>
      <c r="F63" s="315"/>
      <c r="G63" s="315"/>
      <c r="H63" s="316"/>
      <c r="I63" s="317"/>
      <c r="J63" s="313"/>
      <c r="K63" s="310"/>
      <c r="L63" s="310"/>
      <c r="M63" s="310"/>
      <c r="N63" s="310"/>
    </row>
    <row r="64" spans="1:14" s="246" customFormat="1" ht="24">
      <c r="A64" s="314" t="s">
        <v>366</v>
      </c>
      <c r="B64" s="315">
        <v>150</v>
      </c>
      <c r="C64" s="315">
        <v>156</v>
      </c>
      <c r="D64" s="315">
        <v>5</v>
      </c>
      <c r="E64" s="315">
        <v>30</v>
      </c>
      <c r="F64" s="315">
        <v>6</v>
      </c>
      <c r="G64" s="315" t="s">
        <v>51</v>
      </c>
      <c r="H64" s="316">
        <v>197</v>
      </c>
      <c r="I64" s="332">
        <v>1.3133</v>
      </c>
      <c r="J64" s="313"/>
      <c r="K64" s="310"/>
      <c r="L64" s="310"/>
      <c r="M64" s="310"/>
      <c r="N64" s="310"/>
    </row>
    <row r="65" spans="1:14" s="246" customFormat="1" ht="24">
      <c r="A65" s="314" t="s">
        <v>367</v>
      </c>
      <c r="B65" s="315">
        <v>150</v>
      </c>
      <c r="C65" s="315">
        <v>103</v>
      </c>
      <c r="D65" s="315">
        <v>10</v>
      </c>
      <c r="E65" s="315">
        <v>15</v>
      </c>
      <c r="F65" s="315">
        <v>7</v>
      </c>
      <c r="G65" s="315">
        <v>6</v>
      </c>
      <c r="H65" s="316">
        <v>141</v>
      </c>
      <c r="I65" s="346">
        <v>0.94</v>
      </c>
      <c r="J65" s="313"/>
      <c r="K65" s="310"/>
      <c r="L65" s="310"/>
      <c r="M65" s="310"/>
      <c r="N65" s="310"/>
    </row>
    <row r="66" spans="1:14" s="246" customFormat="1" ht="24">
      <c r="A66" s="314" t="s">
        <v>368</v>
      </c>
      <c r="B66" s="315">
        <v>100</v>
      </c>
      <c r="C66" s="315">
        <v>127</v>
      </c>
      <c r="D66" s="315">
        <v>6</v>
      </c>
      <c r="E66" s="315">
        <v>10</v>
      </c>
      <c r="F66" s="315">
        <v>4</v>
      </c>
      <c r="G66" s="315">
        <v>2</v>
      </c>
      <c r="H66" s="316">
        <v>149</v>
      </c>
      <c r="I66" s="317">
        <v>1.49</v>
      </c>
      <c r="J66" s="313"/>
      <c r="K66" s="310"/>
      <c r="L66" s="310"/>
      <c r="M66" s="310"/>
      <c r="N66" s="310"/>
    </row>
    <row r="67" spans="1:14" s="246" customFormat="1" ht="24">
      <c r="A67" s="314" t="s">
        <v>369</v>
      </c>
      <c r="B67" s="315">
        <v>100</v>
      </c>
      <c r="C67" s="315">
        <v>135</v>
      </c>
      <c r="D67" s="315">
        <v>15</v>
      </c>
      <c r="E67" s="315">
        <v>10</v>
      </c>
      <c r="F67" s="315">
        <v>7</v>
      </c>
      <c r="G67" s="315">
        <v>5</v>
      </c>
      <c r="H67" s="316">
        <v>182</v>
      </c>
      <c r="I67" s="317">
        <v>1.82</v>
      </c>
      <c r="J67" s="313"/>
      <c r="K67" s="310"/>
      <c r="L67" s="310"/>
      <c r="M67" s="310"/>
      <c r="N67" s="310"/>
    </row>
    <row r="68" spans="1:14" s="246" customFormat="1" ht="24">
      <c r="A68" s="314" t="s">
        <v>370</v>
      </c>
      <c r="B68" s="315">
        <v>150</v>
      </c>
      <c r="C68" s="315">
        <v>150</v>
      </c>
      <c r="D68" s="315">
        <v>10</v>
      </c>
      <c r="E68" s="315">
        <v>10</v>
      </c>
      <c r="F68" s="315">
        <v>7</v>
      </c>
      <c r="G68" s="315">
        <v>3</v>
      </c>
      <c r="H68" s="316">
        <v>180</v>
      </c>
      <c r="I68" s="317">
        <v>1.2</v>
      </c>
      <c r="J68" s="313"/>
      <c r="K68" s="310"/>
      <c r="L68" s="310"/>
      <c r="M68" s="310"/>
      <c r="N68" s="310"/>
    </row>
    <row r="69" spans="1:14" s="246" customFormat="1" ht="24">
      <c r="A69" s="345" t="s">
        <v>371</v>
      </c>
      <c r="B69" s="315"/>
      <c r="C69" s="315"/>
      <c r="D69" s="315"/>
      <c r="E69" s="315"/>
      <c r="F69" s="315"/>
      <c r="G69" s="315"/>
      <c r="H69" s="316"/>
      <c r="I69" s="317"/>
      <c r="J69" s="313"/>
      <c r="K69" s="310"/>
      <c r="L69" s="310"/>
      <c r="M69" s="310"/>
      <c r="N69" s="310"/>
    </row>
    <row r="70" spans="1:14" s="246" customFormat="1" ht="24">
      <c r="A70" s="314" t="s">
        <v>372</v>
      </c>
      <c r="B70" s="315">
        <v>50</v>
      </c>
      <c r="C70" s="315">
        <v>146</v>
      </c>
      <c r="D70" s="315">
        <v>11</v>
      </c>
      <c r="E70" s="315">
        <v>10</v>
      </c>
      <c r="F70" s="315">
        <v>12</v>
      </c>
      <c r="G70" s="315">
        <v>3</v>
      </c>
      <c r="H70" s="316">
        <v>182</v>
      </c>
      <c r="I70" s="317">
        <v>2.12</v>
      </c>
      <c r="J70" s="313"/>
      <c r="K70" s="310"/>
      <c r="L70" s="310"/>
      <c r="M70" s="310"/>
      <c r="N70" s="310"/>
    </row>
    <row r="71" spans="1:14" s="246" customFormat="1" ht="24">
      <c r="A71" s="314" t="s">
        <v>373</v>
      </c>
      <c r="B71" s="315">
        <v>50</v>
      </c>
      <c r="C71" s="315">
        <v>105</v>
      </c>
      <c r="D71" s="315">
        <v>10</v>
      </c>
      <c r="E71" s="315">
        <v>5</v>
      </c>
      <c r="F71" s="315">
        <v>9</v>
      </c>
      <c r="G71" s="315">
        <v>2</v>
      </c>
      <c r="H71" s="316">
        <v>130</v>
      </c>
      <c r="I71" s="317">
        <v>1.18</v>
      </c>
      <c r="J71" s="313"/>
      <c r="K71" s="310"/>
      <c r="L71" s="310"/>
      <c r="M71" s="310"/>
      <c r="N71" s="310"/>
    </row>
    <row r="72" spans="1:14" s="246" customFormat="1" ht="24">
      <c r="A72" s="314" t="s">
        <v>374</v>
      </c>
      <c r="B72" s="315">
        <v>50</v>
      </c>
      <c r="C72" s="315">
        <v>132</v>
      </c>
      <c r="D72" s="315">
        <v>9</v>
      </c>
      <c r="E72" s="315">
        <v>10</v>
      </c>
      <c r="F72" s="315">
        <v>7</v>
      </c>
      <c r="G72" s="315">
        <v>0</v>
      </c>
      <c r="H72" s="316">
        <v>158</v>
      </c>
      <c r="I72" s="317">
        <v>1.8</v>
      </c>
      <c r="J72" s="313"/>
      <c r="K72" s="310"/>
      <c r="L72" s="310"/>
      <c r="M72" s="310"/>
      <c r="N72" s="310"/>
    </row>
    <row r="73" spans="1:14" s="246" customFormat="1" ht="24">
      <c r="A73" s="314" t="s">
        <v>375</v>
      </c>
      <c r="B73" s="315">
        <v>50</v>
      </c>
      <c r="C73" s="315">
        <v>0</v>
      </c>
      <c r="D73" s="315">
        <v>12</v>
      </c>
      <c r="E73" s="315">
        <v>7</v>
      </c>
      <c r="F73" s="315">
        <v>5</v>
      </c>
      <c r="G73" s="315">
        <v>0</v>
      </c>
      <c r="H73" s="316">
        <v>24</v>
      </c>
      <c r="I73" s="317">
        <v>1.56</v>
      </c>
      <c r="J73" s="313"/>
      <c r="K73" s="310"/>
      <c r="L73" s="310"/>
      <c r="M73" s="310"/>
      <c r="N73" s="310"/>
    </row>
    <row r="74" spans="1:14" s="246" customFormat="1" ht="24">
      <c r="A74" s="345" t="s">
        <v>376</v>
      </c>
      <c r="B74" s="241"/>
      <c r="C74" s="315"/>
      <c r="D74" s="315"/>
      <c r="E74" s="315"/>
      <c r="F74" s="315"/>
      <c r="G74" s="315"/>
      <c r="H74" s="316"/>
      <c r="I74" s="317"/>
      <c r="J74" s="313"/>
      <c r="K74" s="310"/>
      <c r="L74" s="310"/>
      <c r="M74" s="310"/>
      <c r="N74" s="310"/>
    </row>
    <row r="75" spans="1:14" s="246" customFormat="1" ht="24">
      <c r="A75" s="314" t="s">
        <v>372</v>
      </c>
      <c r="B75" s="315">
        <v>50</v>
      </c>
      <c r="C75" s="315">
        <v>134</v>
      </c>
      <c r="D75" s="315">
        <v>4</v>
      </c>
      <c r="E75" s="315">
        <v>22</v>
      </c>
      <c r="F75" s="315">
        <v>8</v>
      </c>
      <c r="G75" s="315">
        <v>4</v>
      </c>
      <c r="H75" s="316">
        <v>172</v>
      </c>
      <c r="I75" s="317">
        <v>3.44</v>
      </c>
      <c r="J75" s="313"/>
      <c r="K75" s="310"/>
      <c r="L75" s="310"/>
      <c r="M75" s="310"/>
      <c r="N75" s="310"/>
    </row>
    <row r="76" spans="1:14" s="246" customFormat="1" ht="24">
      <c r="A76" s="314" t="s">
        <v>377</v>
      </c>
      <c r="B76" s="315">
        <v>50</v>
      </c>
      <c r="C76" s="315">
        <v>75</v>
      </c>
      <c r="D76" s="315">
        <v>5</v>
      </c>
      <c r="E76" s="315">
        <v>7</v>
      </c>
      <c r="F76" s="315">
        <v>4</v>
      </c>
      <c r="G76" s="315">
        <v>6</v>
      </c>
      <c r="H76" s="316">
        <v>97</v>
      </c>
      <c r="I76" s="317">
        <v>1.94</v>
      </c>
      <c r="J76" s="313"/>
      <c r="K76" s="310"/>
      <c r="L76" s="310"/>
      <c r="M76" s="310"/>
      <c r="N76" s="310"/>
    </row>
    <row r="77" spans="1:14" s="246" customFormat="1" ht="24">
      <c r="A77" s="314" t="s">
        <v>378</v>
      </c>
      <c r="B77" s="315">
        <v>50</v>
      </c>
      <c r="C77" s="315">
        <v>217</v>
      </c>
      <c r="D77" s="315">
        <v>10</v>
      </c>
      <c r="E77" s="315">
        <v>21</v>
      </c>
      <c r="F77" s="315">
        <v>13</v>
      </c>
      <c r="G77" s="315">
        <v>12</v>
      </c>
      <c r="H77" s="316">
        <v>273</v>
      </c>
      <c r="I77" s="317">
        <v>5.46</v>
      </c>
      <c r="J77" s="313"/>
      <c r="K77" s="310"/>
      <c r="L77" s="310"/>
      <c r="M77" s="310"/>
      <c r="N77" s="310"/>
    </row>
    <row r="78" spans="1:14" s="246" customFormat="1" ht="24">
      <c r="A78" s="314" t="s">
        <v>379</v>
      </c>
      <c r="B78" s="315">
        <v>50</v>
      </c>
      <c r="C78" s="315">
        <v>163</v>
      </c>
      <c r="D78" s="315">
        <v>6</v>
      </c>
      <c r="E78" s="315">
        <v>12</v>
      </c>
      <c r="F78" s="315">
        <v>14</v>
      </c>
      <c r="G78" s="315">
        <v>10</v>
      </c>
      <c r="H78" s="316">
        <v>205</v>
      </c>
      <c r="I78" s="317">
        <v>4.1</v>
      </c>
      <c r="J78" s="313"/>
      <c r="K78" s="310"/>
      <c r="L78" s="310"/>
      <c r="M78" s="310"/>
      <c r="N78" s="310"/>
    </row>
    <row r="79" spans="1:14" s="246" customFormat="1" ht="24">
      <c r="A79" s="314" t="s">
        <v>380</v>
      </c>
      <c r="B79" s="347">
        <v>50</v>
      </c>
      <c r="C79" s="315">
        <v>107</v>
      </c>
      <c r="D79" s="315">
        <v>7</v>
      </c>
      <c r="E79" s="315">
        <v>10</v>
      </c>
      <c r="F79" s="315">
        <v>9</v>
      </c>
      <c r="G79" s="347">
        <v>8</v>
      </c>
      <c r="H79" s="316">
        <v>149</v>
      </c>
      <c r="I79" s="317">
        <v>2.98</v>
      </c>
      <c r="J79" s="313"/>
      <c r="K79" s="310"/>
      <c r="L79" s="310"/>
      <c r="M79" s="310"/>
      <c r="N79" s="310"/>
    </row>
    <row r="80" spans="1:14" s="246" customFormat="1" ht="24">
      <c r="A80" s="314" t="s">
        <v>381</v>
      </c>
      <c r="B80" s="315">
        <v>25</v>
      </c>
      <c r="C80" s="315">
        <v>69</v>
      </c>
      <c r="D80" s="315">
        <v>5</v>
      </c>
      <c r="E80" s="315">
        <v>7</v>
      </c>
      <c r="F80" s="315">
        <v>5</v>
      </c>
      <c r="G80" s="315">
        <v>6</v>
      </c>
      <c r="H80" s="316">
        <v>96</v>
      </c>
      <c r="I80" s="317">
        <v>3.84</v>
      </c>
      <c r="J80" s="313"/>
      <c r="K80" s="310"/>
      <c r="L80" s="310"/>
      <c r="M80" s="310"/>
      <c r="N80" s="310"/>
    </row>
    <row r="81" spans="1:14" s="246" customFormat="1" ht="24">
      <c r="A81" s="314" t="s">
        <v>382</v>
      </c>
      <c r="B81" s="315">
        <v>25</v>
      </c>
      <c r="C81" s="315" t="s">
        <v>51</v>
      </c>
      <c r="D81" s="315">
        <v>275</v>
      </c>
      <c r="E81" s="315">
        <v>5</v>
      </c>
      <c r="F81" s="315">
        <v>7</v>
      </c>
      <c r="G81" s="315" t="s">
        <v>51</v>
      </c>
      <c r="H81" s="316">
        <v>285</v>
      </c>
      <c r="I81" s="316">
        <v>1140</v>
      </c>
      <c r="J81" s="313"/>
      <c r="K81" s="310"/>
      <c r="L81" s="310"/>
      <c r="M81" s="310"/>
      <c r="N81" s="310"/>
    </row>
    <row r="82" spans="1:14" s="246" customFormat="1" ht="24">
      <c r="A82" s="345" t="s">
        <v>383</v>
      </c>
      <c r="B82" s="315"/>
      <c r="C82" s="315"/>
      <c r="D82" s="315"/>
      <c r="E82" s="315"/>
      <c r="F82" s="315"/>
      <c r="G82" s="315"/>
      <c r="H82" s="316"/>
      <c r="I82" s="317"/>
      <c r="J82" s="313"/>
      <c r="K82" s="310"/>
      <c r="L82" s="310"/>
      <c r="M82" s="310"/>
      <c r="N82" s="310"/>
    </row>
    <row r="83" spans="1:14" s="246" customFormat="1" ht="24">
      <c r="A83" s="314" t="s">
        <v>372</v>
      </c>
      <c r="B83" s="315">
        <v>100</v>
      </c>
      <c r="C83" s="315">
        <v>93</v>
      </c>
      <c r="D83" s="315">
        <v>5</v>
      </c>
      <c r="E83" s="315">
        <v>18</v>
      </c>
      <c r="F83" s="315" t="s">
        <v>51</v>
      </c>
      <c r="G83" s="315" t="s">
        <v>51</v>
      </c>
      <c r="H83" s="316">
        <v>116</v>
      </c>
      <c r="I83" s="317">
        <v>1.16</v>
      </c>
      <c r="J83" s="313"/>
      <c r="K83" s="310"/>
      <c r="L83" s="310"/>
      <c r="M83" s="310"/>
      <c r="N83" s="310"/>
    </row>
    <row r="84" spans="1:14" s="246" customFormat="1" ht="24">
      <c r="A84" s="314" t="s">
        <v>384</v>
      </c>
      <c r="B84" s="315">
        <v>50</v>
      </c>
      <c r="C84" s="315">
        <v>19</v>
      </c>
      <c r="D84" s="315">
        <v>3</v>
      </c>
      <c r="E84" s="315">
        <v>2</v>
      </c>
      <c r="F84" s="315" t="s">
        <v>51</v>
      </c>
      <c r="G84" s="315" t="s">
        <v>51</v>
      </c>
      <c r="H84" s="316">
        <v>24</v>
      </c>
      <c r="I84" s="317">
        <v>0.48</v>
      </c>
      <c r="J84" s="313"/>
      <c r="K84" s="310"/>
      <c r="L84" s="310"/>
      <c r="M84" s="310"/>
      <c r="N84" s="310"/>
    </row>
    <row r="85" spans="1:14" s="246" customFormat="1" ht="24">
      <c r="A85" s="314" t="s">
        <v>385</v>
      </c>
      <c r="B85" s="315">
        <v>50</v>
      </c>
      <c r="C85" s="315">
        <v>77</v>
      </c>
      <c r="D85" s="315">
        <v>15</v>
      </c>
      <c r="E85" s="315">
        <v>8</v>
      </c>
      <c r="F85" s="315" t="s">
        <v>51</v>
      </c>
      <c r="G85" s="315">
        <v>5</v>
      </c>
      <c r="H85" s="316">
        <v>105</v>
      </c>
      <c r="I85" s="317">
        <v>2.1</v>
      </c>
      <c r="J85" s="313"/>
      <c r="K85" s="310"/>
      <c r="L85" s="310"/>
      <c r="M85" s="310"/>
      <c r="N85" s="310"/>
    </row>
    <row r="86" spans="1:14" s="246" customFormat="1" ht="24">
      <c r="A86" s="314" t="s">
        <v>386</v>
      </c>
      <c r="B86" s="315">
        <v>100</v>
      </c>
      <c r="C86" s="315">
        <v>102</v>
      </c>
      <c r="D86" s="315">
        <v>2</v>
      </c>
      <c r="E86" s="315">
        <v>5</v>
      </c>
      <c r="F86" s="315">
        <v>10</v>
      </c>
      <c r="G86" s="315" t="s">
        <v>51</v>
      </c>
      <c r="H86" s="316">
        <v>119</v>
      </c>
      <c r="I86" s="317">
        <v>1.19</v>
      </c>
      <c r="J86" s="313"/>
      <c r="K86" s="310"/>
      <c r="L86" s="310"/>
      <c r="M86" s="310"/>
      <c r="N86" s="310"/>
    </row>
    <row r="87" spans="1:14" s="246" customFormat="1" ht="24">
      <c r="A87" s="314" t="s">
        <v>387</v>
      </c>
      <c r="B87" s="315">
        <v>50</v>
      </c>
      <c r="C87" s="315">
        <v>17</v>
      </c>
      <c r="D87" s="315">
        <v>10</v>
      </c>
      <c r="E87" s="315" t="s">
        <v>51</v>
      </c>
      <c r="F87" s="315">
        <v>5</v>
      </c>
      <c r="G87" s="315" t="s">
        <v>51</v>
      </c>
      <c r="H87" s="316">
        <v>32</v>
      </c>
      <c r="I87" s="317">
        <v>0.64</v>
      </c>
      <c r="J87" s="313"/>
      <c r="K87" s="310"/>
      <c r="L87" s="310"/>
      <c r="M87" s="310"/>
      <c r="N87" s="310"/>
    </row>
    <row r="88" spans="1:14" s="246" customFormat="1" ht="24">
      <c r="A88" s="345" t="s">
        <v>388</v>
      </c>
      <c r="B88" s="315"/>
      <c r="C88" s="315"/>
      <c r="D88" s="315"/>
      <c r="E88" s="315"/>
      <c r="F88" s="315"/>
      <c r="G88" s="315"/>
      <c r="H88" s="316"/>
      <c r="I88" s="317"/>
      <c r="J88" s="313"/>
      <c r="K88" s="310"/>
      <c r="L88" s="310"/>
      <c r="M88" s="310"/>
      <c r="N88" s="310"/>
    </row>
    <row r="89" spans="1:14" s="246" customFormat="1" ht="24">
      <c r="A89" s="314" t="s">
        <v>389</v>
      </c>
      <c r="B89" s="315">
        <v>60</v>
      </c>
      <c r="C89" s="315">
        <v>20</v>
      </c>
      <c r="D89" s="315">
        <v>10</v>
      </c>
      <c r="E89" s="315">
        <v>20</v>
      </c>
      <c r="F89" s="315" t="s">
        <v>51</v>
      </c>
      <c r="G89" s="315" t="s">
        <v>51</v>
      </c>
      <c r="H89" s="316">
        <v>50</v>
      </c>
      <c r="I89" s="317">
        <v>0.1667</v>
      </c>
      <c r="J89" s="313"/>
      <c r="K89" s="310"/>
      <c r="L89" s="310"/>
      <c r="M89" s="310"/>
      <c r="N89" s="310"/>
    </row>
    <row r="90" spans="1:14" s="246" customFormat="1" ht="24">
      <c r="A90" s="314" t="s">
        <v>390</v>
      </c>
      <c r="B90" s="315">
        <v>60</v>
      </c>
      <c r="C90" s="315">
        <v>20</v>
      </c>
      <c r="D90" s="315"/>
      <c r="E90" s="315">
        <v>20</v>
      </c>
      <c r="F90" s="315">
        <v>10</v>
      </c>
      <c r="G90" s="315">
        <v>10</v>
      </c>
      <c r="H90" s="316">
        <v>60</v>
      </c>
      <c r="I90" s="317">
        <v>0.1667</v>
      </c>
      <c r="J90" s="313"/>
      <c r="K90" s="310"/>
      <c r="L90" s="310"/>
      <c r="M90" s="310"/>
      <c r="N90" s="310"/>
    </row>
    <row r="91" spans="1:14" s="246" customFormat="1" ht="24">
      <c r="A91" s="314" t="s">
        <v>391</v>
      </c>
      <c r="B91" s="315">
        <v>60</v>
      </c>
      <c r="C91" s="315">
        <v>45</v>
      </c>
      <c r="D91" s="315">
        <v>10</v>
      </c>
      <c r="E91" s="315">
        <v>10</v>
      </c>
      <c r="F91" s="315"/>
      <c r="G91" s="315"/>
      <c r="H91" s="316">
        <v>65</v>
      </c>
      <c r="I91" s="317"/>
      <c r="J91" s="313"/>
      <c r="K91" s="310"/>
      <c r="L91" s="310"/>
      <c r="M91" s="310"/>
      <c r="N91" s="310"/>
    </row>
    <row r="92" spans="1:14" s="246" customFormat="1" ht="24">
      <c r="A92" s="345" t="s">
        <v>392</v>
      </c>
      <c r="B92" s="315"/>
      <c r="C92" s="315"/>
      <c r="D92" s="315"/>
      <c r="E92" s="315"/>
      <c r="F92" s="315"/>
      <c r="G92" s="315"/>
      <c r="H92" s="316"/>
      <c r="I92" s="317"/>
      <c r="J92" s="313"/>
      <c r="K92" s="310"/>
      <c r="L92" s="310"/>
      <c r="M92" s="310"/>
      <c r="N92" s="310"/>
    </row>
    <row r="93" spans="1:14" s="246" customFormat="1" ht="24">
      <c r="A93" s="314" t="s">
        <v>393</v>
      </c>
      <c r="B93" s="315">
        <v>100</v>
      </c>
      <c r="C93" s="315">
        <v>40</v>
      </c>
      <c r="D93" s="315">
        <v>3</v>
      </c>
      <c r="E93" s="315">
        <v>7</v>
      </c>
      <c r="F93" s="315">
        <v>8</v>
      </c>
      <c r="G93" s="315">
        <v>2</v>
      </c>
      <c r="H93" s="316">
        <v>60</v>
      </c>
      <c r="I93" s="317">
        <v>0.6</v>
      </c>
      <c r="J93" s="313"/>
      <c r="K93" s="310"/>
      <c r="L93" s="310"/>
      <c r="M93" s="310"/>
      <c r="N93" s="310"/>
    </row>
    <row r="94" spans="1:14" s="246" customFormat="1" ht="24">
      <c r="A94" s="314" t="s">
        <v>394</v>
      </c>
      <c r="B94" s="315">
        <v>70</v>
      </c>
      <c r="C94" s="315">
        <v>45</v>
      </c>
      <c r="D94" s="315" t="s">
        <v>51</v>
      </c>
      <c r="E94" s="315">
        <v>3</v>
      </c>
      <c r="F94" s="315">
        <v>5</v>
      </c>
      <c r="G94" s="315">
        <v>1</v>
      </c>
      <c r="H94" s="316">
        <v>54</v>
      </c>
      <c r="I94" s="332">
        <v>0.7714</v>
      </c>
      <c r="J94" s="313"/>
      <c r="K94" s="310"/>
      <c r="L94" s="310"/>
      <c r="M94" s="310"/>
      <c r="N94" s="310"/>
    </row>
    <row r="95" spans="1:14" s="246" customFormat="1" ht="24">
      <c r="A95" s="314" t="s">
        <v>395</v>
      </c>
      <c r="B95" s="315">
        <v>100</v>
      </c>
      <c r="C95" s="315">
        <v>74</v>
      </c>
      <c r="D95" s="315">
        <v>2</v>
      </c>
      <c r="E95" s="315">
        <v>5</v>
      </c>
      <c r="F95" s="315">
        <v>4</v>
      </c>
      <c r="G95" s="315">
        <v>2</v>
      </c>
      <c r="H95" s="316">
        <v>87</v>
      </c>
      <c r="I95" s="317">
        <v>0.87</v>
      </c>
      <c r="J95" s="313"/>
      <c r="K95" s="310"/>
      <c r="L95" s="310"/>
      <c r="M95" s="310"/>
      <c r="N95" s="310"/>
    </row>
    <row r="96" spans="1:14" s="246" customFormat="1" ht="24">
      <c r="A96" s="314" t="s">
        <v>396</v>
      </c>
      <c r="B96" s="315">
        <v>70</v>
      </c>
      <c r="C96" s="315"/>
      <c r="D96" s="315"/>
      <c r="E96" s="315"/>
      <c r="F96" s="315"/>
      <c r="G96" s="315"/>
      <c r="H96" s="316"/>
      <c r="I96" s="317"/>
      <c r="J96" s="313"/>
      <c r="K96" s="310"/>
      <c r="L96" s="310"/>
      <c r="M96" s="310"/>
      <c r="N96" s="310"/>
    </row>
    <row r="97" spans="1:14" s="246" customFormat="1" ht="24">
      <c r="A97" s="314" t="s">
        <v>397</v>
      </c>
      <c r="B97" s="315"/>
      <c r="C97" s="315" t="s">
        <v>51</v>
      </c>
      <c r="D97" s="315" t="s">
        <v>51</v>
      </c>
      <c r="E97" s="315">
        <v>2</v>
      </c>
      <c r="F97" s="315">
        <v>8</v>
      </c>
      <c r="G97" s="315">
        <v>20</v>
      </c>
      <c r="H97" s="316">
        <v>30</v>
      </c>
      <c r="I97" s="317">
        <v>0.4286</v>
      </c>
      <c r="J97" s="313"/>
      <c r="K97" s="310"/>
      <c r="L97" s="310"/>
      <c r="M97" s="310"/>
      <c r="N97" s="310"/>
    </row>
    <row r="98" spans="1:14" s="246" customFormat="1" ht="24">
      <c r="A98" s="345" t="s">
        <v>398</v>
      </c>
      <c r="B98" s="315"/>
      <c r="C98" s="315"/>
      <c r="D98" s="315"/>
      <c r="E98" s="315"/>
      <c r="F98" s="315"/>
      <c r="G98" s="315"/>
      <c r="H98" s="316"/>
      <c r="I98" s="317"/>
      <c r="J98" s="313"/>
      <c r="K98" s="310"/>
      <c r="L98" s="310"/>
      <c r="M98" s="310"/>
      <c r="N98" s="310"/>
    </row>
    <row r="99" spans="1:14" s="246" customFormat="1" ht="24">
      <c r="A99" s="277" t="s">
        <v>399</v>
      </c>
      <c r="B99" s="315">
        <v>50</v>
      </c>
      <c r="C99" s="315">
        <v>309</v>
      </c>
      <c r="D99" s="315">
        <v>10</v>
      </c>
      <c r="E99" s="315">
        <v>21</v>
      </c>
      <c r="F99" s="315">
        <v>9</v>
      </c>
      <c r="G99" s="315">
        <v>3</v>
      </c>
      <c r="H99" s="316">
        <v>352</v>
      </c>
      <c r="I99" s="317">
        <v>7.04</v>
      </c>
      <c r="J99" s="313"/>
      <c r="K99" s="310"/>
      <c r="L99" s="310"/>
      <c r="M99" s="310"/>
      <c r="N99" s="310"/>
    </row>
    <row r="100" spans="1:14" s="246" customFormat="1" ht="24">
      <c r="A100" s="277" t="s">
        <v>400</v>
      </c>
      <c r="B100" s="315">
        <v>50</v>
      </c>
      <c r="C100" s="315">
        <v>156</v>
      </c>
      <c r="D100" s="315">
        <v>7</v>
      </c>
      <c r="E100" s="315">
        <v>10</v>
      </c>
      <c r="F100" s="315">
        <v>10</v>
      </c>
      <c r="G100" s="315">
        <v>3</v>
      </c>
      <c r="H100" s="316">
        <v>186</v>
      </c>
      <c r="I100" s="317">
        <v>3.72</v>
      </c>
      <c r="J100" s="313"/>
      <c r="K100" s="310"/>
      <c r="L100" s="310"/>
      <c r="M100" s="310"/>
      <c r="N100" s="310"/>
    </row>
    <row r="101" spans="1:14" s="246" customFormat="1" ht="24">
      <c r="A101" s="277" t="s">
        <v>401</v>
      </c>
      <c r="B101" s="315">
        <v>50</v>
      </c>
      <c r="C101" s="315">
        <v>88</v>
      </c>
      <c r="D101" s="315">
        <v>4</v>
      </c>
      <c r="E101" s="315">
        <v>5</v>
      </c>
      <c r="F101" s="315">
        <v>9</v>
      </c>
      <c r="G101" s="315">
        <v>6</v>
      </c>
      <c r="H101" s="316">
        <v>112</v>
      </c>
      <c r="I101" s="317">
        <v>2.24</v>
      </c>
      <c r="J101" s="313"/>
      <c r="K101" s="310"/>
      <c r="L101" s="310"/>
      <c r="M101" s="310"/>
      <c r="N101" s="310"/>
    </row>
    <row r="102" spans="1:14" s="246" customFormat="1" ht="24">
      <c r="A102" s="277" t="s">
        <v>402</v>
      </c>
      <c r="B102" s="315">
        <v>50</v>
      </c>
      <c r="C102" s="315">
        <v>494</v>
      </c>
      <c r="D102" s="315">
        <v>8</v>
      </c>
      <c r="E102" s="315">
        <v>45</v>
      </c>
      <c r="F102" s="315">
        <v>48</v>
      </c>
      <c r="G102" s="315">
        <v>20</v>
      </c>
      <c r="H102" s="316">
        <v>615</v>
      </c>
      <c r="I102" s="317">
        <v>12.3</v>
      </c>
      <c r="J102" s="313"/>
      <c r="K102" s="310"/>
      <c r="L102" s="310"/>
      <c r="M102" s="310"/>
      <c r="N102" s="310"/>
    </row>
    <row r="103" spans="1:14" s="246" customFormat="1" ht="24">
      <c r="A103" s="345" t="s">
        <v>403</v>
      </c>
      <c r="B103" s="315"/>
      <c r="C103" s="315"/>
      <c r="D103" s="315"/>
      <c r="E103" s="315"/>
      <c r="F103" s="315"/>
      <c r="G103" s="315"/>
      <c r="H103" s="316"/>
      <c r="I103" s="317"/>
      <c r="J103" s="313"/>
      <c r="K103" s="310"/>
      <c r="L103" s="310"/>
      <c r="M103" s="310"/>
      <c r="N103" s="310"/>
    </row>
    <row r="104" spans="1:14" s="246" customFormat="1" ht="24">
      <c r="A104" s="314" t="s">
        <v>404</v>
      </c>
      <c r="B104" s="315">
        <v>60</v>
      </c>
      <c r="C104" s="315">
        <v>180</v>
      </c>
      <c r="D104" s="315">
        <v>2</v>
      </c>
      <c r="E104" s="315">
        <v>15</v>
      </c>
      <c r="F104" s="315">
        <v>5</v>
      </c>
      <c r="G104" s="315">
        <v>1</v>
      </c>
      <c r="H104" s="316">
        <v>203</v>
      </c>
      <c r="I104" s="317">
        <v>3.3833</v>
      </c>
      <c r="J104" s="313"/>
      <c r="K104" s="310"/>
      <c r="L104" s="310"/>
      <c r="M104" s="310"/>
      <c r="N104" s="310"/>
    </row>
    <row r="105" spans="1:14" s="246" customFormat="1" ht="24">
      <c r="A105" s="314" t="s">
        <v>405</v>
      </c>
      <c r="B105" s="315">
        <v>100</v>
      </c>
      <c r="C105" s="315">
        <v>145</v>
      </c>
      <c r="D105" s="315">
        <v>10</v>
      </c>
      <c r="E105" s="315">
        <v>20</v>
      </c>
      <c r="F105" s="315">
        <v>5</v>
      </c>
      <c r="G105" s="315" t="s">
        <v>51</v>
      </c>
      <c r="H105" s="316">
        <v>180</v>
      </c>
      <c r="I105" s="317">
        <v>1.8</v>
      </c>
      <c r="J105" s="313"/>
      <c r="K105" s="310"/>
      <c r="L105" s="310"/>
      <c r="M105" s="310"/>
      <c r="N105" s="310"/>
    </row>
    <row r="106" spans="1:14" s="246" customFormat="1" ht="24">
      <c r="A106" s="314" t="s">
        <v>406</v>
      </c>
      <c r="B106" s="315">
        <v>50</v>
      </c>
      <c r="C106" s="315">
        <v>47</v>
      </c>
      <c r="D106" s="315">
        <v>1</v>
      </c>
      <c r="E106" s="315">
        <v>2</v>
      </c>
      <c r="F106" s="315" t="s">
        <v>51</v>
      </c>
      <c r="G106" s="315" t="s">
        <v>51</v>
      </c>
      <c r="H106" s="316">
        <v>50</v>
      </c>
      <c r="I106" s="317">
        <v>1</v>
      </c>
      <c r="J106" s="313"/>
      <c r="K106" s="310"/>
      <c r="L106" s="310"/>
      <c r="M106" s="310"/>
      <c r="N106" s="310"/>
    </row>
    <row r="107" spans="1:14" s="246" customFormat="1" ht="24">
      <c r="A107" s="345" t="s">
        <v>407</v>
      </c>
      <c r="B107" s="315"/>
      <c r="C107" s="315"/>
      <c r="D107" s="315"/>
      <c r="E107" s="315"/>
      <c r="F107" s="315"/>
      <c r="G107" s="315"/>
      <c r="H107" s="316"/>
      <c r="I107" s="317"/>
      <c r="J107" s="313"/>
      <c r="K107" s="310"/>
      <c r="L107" s="310"/>
      <c r="M107" s="310"/>
      <c r="N107" s="310"/>
    </row>
    <row r="108" spans="1:14" s="246" customFormat="1" ht="24">
      <c r="A108" s="314" t="s">
        <v>372</v>
      </c>
      <c r="B108" s="315">
        <v>50</v>
      </c>
      <c r="C108" s="315">
        <v>201</v>
      </c>
      <c r="D108" s="315">
        <v>5</v>
      </c>
      <c r="E108" s="315">
        <v>8</v>
      </c>
      <c r="F108" s="315">
        <v>6</v>
      </c>
      <c r="G108" s="315">
        <v>3</v>
      </c>
      <c r="H108" s="316">
        <v>223</v>
      </c>
      <c r="I108" s="317">
        <v>4.46</v>
      </c>
      <c r="J108" s="313"/>
      <c r="K108" s="310"/>
      <c r="L108" s="310"/>
      <c r="M108" s="310"/>
      <c r="N108" s="310"/>
    </row>
    <row r="109" spans="1:14" s="246" customFormat="1" ht="24">
      <c r="A109" s="314" t="s">
        <v>400</v>
      </c>
      <c r="B109" s="315">
        <v>50</v>
      </c>
      <c r="C109" s="315">
        <v>187</v>
      </c>
      <c r="D109" s="315">
        <v>11</v>
      </c>
      <c r="E109" s="315">
        <v>10</v>
      </c>
      <c r="F109" s="315">
        <v>12</v>
      </c>
      <c r="G109" s="315">
        <v>2</v>
      </c>
      <c r="H109" s="316">
        <v>222</v>
      </c>
      <c r="I109" s="317">
        <v>4.44</v>
      </c>
      <c r="J109" s="313"/>
      <c r="K109" s="310"/>
      <c r="L109" s="310"/>
      <c r="M109" s="310"/>
      <c r="N109" s="310"/>
    </row>
    <row r="110" spans="1:14" s="246" customFormat="1" ht="24">
      <c r="A110" s="314" t="s">
        <v>408</v>
      </c>
      <c r="B110" s="315">
        <v>100</v>
      </c>
      <c r="C110" s="315">
        <v>246</v>
      </c>
      <c r="D110" s="315">
        <v>11</v>
      </c>
      <c r="E110" s="315">
        <v>14</v>
      </c>
      <c r="F110" s="315">
        <v>15</v>
      </c>
      <c r="G110" s="315">
        <v>6</v>
      </c>
      <c r="H110" s="316">
        <v>292</v>
      </c>
      <c r="I110" s="317">
        <v>2.92</v>
      </c>
      <c r="J110" s="313"/>
      <c r="K110" s="310"/>
      <c r="L110" s="310"/>
      <c r="M110" s="310"/>
      <c r="N110" s="310"/>
    </row>
    <row r="111" spans="1:14" s="246" customFormat="1" ht="24">
      <c r="A111" s="314" t="s">
        <v>409</v>
      </c>
      <c r="B111" s="315">
        <v>50</v>
      </c>
      <c r="C111" s="315">
        <v>177</v>
      </c>
      <c r="D111" s="315">
        <v>4</v>
      </c>
      <c r="E111" s="315">
        <v>5</v>
      </c>
      <c r="F111" s="315">
        <v>4</v>
      </c>
      <c r="G111" s="315">
        <v>2</v>
      </c>
      <c r="H111" s="316">
        <v>192</v>
      </c>
      <c r="I111" s="317">
        <v>3.84</v>
      </c>
      <c r="J111" s="313"/>
      <c r="K111" s="310"/>
      <c r="L111" s="310"/>
      <c r="M111" s="310"/>
      <c r="N111" s="310"/>
    </row>
    <row r="112" spans="1:14" s="246" customFormat="1" ht="24">
      <c r="A112" s="345" t="s">
        <v>410</v>
      </c>
      <c r="B112" s="315"/>
      <c r="C112" s="315"/>
      <c r="D112" s="315"/>
      <c r="E112" s="315"/>
      <c r="F112" s="315"/>
      <c r="G112" s="315"/>
      <c r="H112" s="316"/>
      <c r="I112" s="317"/>
      <c r="J112" s="313"/>
      <c r="K112" s="310"/>
      <c r="L112" s="310"/>
      <c r="M112" s="310"/>
      <c r="N112" s="310"/>
    </row>
    <row r="113" spans="1:14" s="246" customFormat="1" ht="24">
      <c r="A113" s="314" t="s">
        <v>372</v>
      </c>
      <c r="B113" s="315">
        <v>150</v>
      </c>
      <c r="C113" s="315">
        <v>145</v>
      </c>
      <c r="D113" s="315">
        <v>8</v>
      </c>
      <c r="E113" s="315">
        <v>20</v>
      </c>
      <c r="F113" s="315">
        <v>15</v>
      </c>
      <c r="G113" s="315">
        <v>4</v>
      </c>
      <c r="H113" s="316">
        <v>192</v>
      </c>
      <c r="I113" s="317">
        <v>1.28</v>
      </c>
      <c r="J113" s="313"/>
      <c r="K113" s="310"/>
      <c r="L113" s="310"/>
      <c r="M113" s="310"/>
      <c r="N113" s="310"/>
    </row>
    <row r="114" spans="1:14" s="246" customFormat="1" ht="24">
      <c r="A114" s="314" t="s">
        <v>400</v>
      </c>
      <c r="B114" s="315">
        <v>50</v>
      </c>
      <c r="C114" s="315">
        <v>294</v>
      </c>
      <c r="D114" s="315">
        <v>4</v>
      </c>
      <c r="E114" s="315">
        <v>25</v>
      </c>
      <c r="F114" s="315">
        <v>23</v>
      </c>
      <c r="G114" s="315">
        <v>5</v>
      </c>
      <c r="H114" s="316">
        <v>57</v>
      </c>
      <c r="I114" s="317">
        <v>3.96</v>
      </c>
      <c r="J114" s="313"/>
      <c r="K114" s="310"/>
      <c r="L114" s="310"/>
      <c r="M114" s="310"/>
      <c r="N114" s="310"/>
    </row>
    <row r="115" spans="1:14" s="246" customFormat="1" ht="24">
      <c r="A115" s="314" t="s">
        <v>411</v>
      </c>
      <c r="B115" s="315">
        <v>50</v>
      </c>
      <c r="C115" s="315">
        <v>277</v>
      </c>
      <c r="D115" s="315">
        <v>5</v>
      </c>
      <c r="E115" s="315">
        <v>34</v>
      </c>
      <c r="F115" s="315">
        <v>23</v>
      </c>
      <c r="G115" s="315">
        <v>14</v>
      </c>
      <c r="H115" s="316">
        <v>76</v>
      </c>
      <c r="I115" s="317">
        <v>3.88</v>
      </c>
      <c r="J115" s="313"/>
      <c r="K115" s="310"/>
      <c r="L115" s="310"/>
      <c r="M115" s="310"/>
      <c r="N115" s="310"/>
    </row>
    <row r="116" spans="1:14" s="246" customFormat="1" ht="24">
      <c r="A116" s="314" t="s">
        <v>412</v>
      </c>
      <c r="B116" s="315">
        <v>50</v>
      </c>
      <c r="C116" s="315">
        <v>141</v>
      </c>
      <c r="D116" s="315">
        <v>5</v>
      </c>
      <c r="E116" s="315">
        <v>4</v>
      </c>
      <c r="F116" s="315">
        <v>16</v>
      </c>
      <c r="G116" s="315">
        <v>7</v>
      </c>
      <c r="H116" s="316">
        <v>32</v>
      </c>
      <c r="I116" s="317">
        <v>2.2</v>
      </c>
      <c r="J116" s="313"/>
      <c r="K116" s="310"/>
      <c r="L116" s="310"/>
      <c r="M116" s="310"/>
      <c r="N116" s="310"/>
    </row>
    <row r="117" spans="1:14" s="246" customFormat="1" ht="24">
      <c r="A117" s="345" t="s">
        <v>413</v>
      </c>
      <c r="B117" s="315"/>
      <c r="C117" s="315"/>
      <c r="D117" s="315"/>
      <c r="E117" s="315"/>
      <c r="F117" s="315"/>
      <c r="G117" s="315"/>
      <c r="H117" s="316"/>
      <c r="I117" s="317"/>
      <c r="J117" s="313"/>
      <c r="K117" s="310"/>
      <c r="L117" s="310"/>
      <c r="M117" s="310"/>
      <c r="N117" s="310"/>
    </row>
    <row r="118" spans="1:14" s="246" customFormat="1" ht="24">
      <c r="A118" s="314" t="s">
        <v>372</v>
      </c>
      <c r="B118" s="315">
        <v>100</v>
      </c>
      <c r="C118" s="315">
        <v>93</v>
      </c>
      <c r="D118" s="315"/>
      <c r="E118" s="315">
        <v>10</v>
      </c>
      <c r="F118" s="315"/>
      <c r="G118" s="315"/>
      <c r="H118" s="316">
        <v>103</v>
      </c>
      <c r="I118" s="317"/>
      <c r="J118" s="313"/>
      <c r="K118" s="310"/>
      <c r="L118" s="310"/>
      <c r="M118" s="310"/>
      <c r="N118" s="310"/>
    </row>
    <row r="119" spans="1:14" s="246" customFormat="1" ht="24">
      <c r="A119" s="314" t="s">
        <v>414</v>
      </c>
      <c r="B119" s="315">
        <v>100</v>
      </c>
      <c r="C119" s="315">
        <v>127</v>
      </c>
      <c r="D119" s="315">
        <v>8</v>
      </c>
      <c r="E119" s="315">
        <v>10</v>
      </c>
      <c r="F119" s="315">
        <v>15</v>
      </c>
      <c r="G119" s="315">
        <v>8</v>
      </c>
      <c r="H119" s="316">
        <v>168</v>
      </c>
      <c r="I119" s="317"/>
      <c r="J119" s="313"/>
      <c r="K119" s="310"/>
      <c r="L119" s="310"/>
      <c r="M119" s="310"/>
      <c r="N119" s="310"/>
    </row>
    <row r="120" spans="1:14" s="246" customFormat="1" ht="24">
      <c r="A120" s="246" t="s">
        <v>415</v>
      </c>
      <c r="B120" s="315">
        <v>100</v>
      </c>
      <c r="C120" s="315">
        <v>102</v>
      </c>
      <c r="D120" s="315"/>
      <c r="E120" s="315"/>
      <c r="F120" s="315"/>
      <c r="G120" s="315"/>
      <c r="H120" s="316">
        <v>102</v>
      </c>
      <c r="I120" s="317"/>
      <c r="J120" s="313"/>
      <c r="K120" s="310"/>
      <c r="L120" s="310"/>
      <c r="M120" s="310"/>
      <c r="N120" s="310"/>
    </row>
    <row r="121" spans="1:14" s="246" customFormat="1" ht="24">
      <c r="A121" s="314" t="s">
        <v>416</v>
      </c>
      <c r="B121" s="315">
        <v>50</v>
      </c>
      <c r="C121" s="315">
        <v>19</v>
      </c>
      <c r="D121" s="315">
        <v>7</v>
      </c>
      <c r="E121" s="315">
        <v>3</v>
      </c>
      <c r="F121" s="315">
        <v>4</v>
      </c>
      <c r="G121" s="315">
        <v>1</v>
      </c>
      <c r="H121" s="316">
        <v>34</v>
      </c>
      <c r="I121" s="317"/>
      <c r="J121" s="313"/>
      <c r="K121" s="310"/>
      <c r="L121" s="310"/>
      <c r="M121" s="310"/>
      <c r="N121" s="310"/>
    </row>
    <row r="122" spans="1:14" s="246" customFormat="1" ht="24">
      <c r="A122" s="345" t="s">
        <v>417</v>
      </c>
      <c r="B122" s="315"/>
      <c r="C122" s="315"/>
      <c r="D122" s="315"/>
      <c r="E122" s="315"/>
      <c r="F122" s="315"/>
      <c r="G122" s="315"/>
      <c r="H122" s="316"/>
      <c r="I122" s="317"/>
      <c r="J122" s="313"/>
      <c r="K122" s="310"/>
      <c r="L122" s="310"/>
      <c r="M122" s="310"/>
      <c r="N122" s="310"/>
    </row>
    <row r="123" spans="1:14" s="246" customFormat="1" ht="24">
      <c r="A123" s="314" t="s">
        <v>399</v>
      </c>
      <c r="B123" s="315">
        <v>200</v>
      </c>
      <c r="C123" s="315">
        <v>453</v>
      </c>
      <c r="D123" s="315">
        <v>12</v>
      </c>
      <c r="E123" s="315">
        <v>37</v>
      </c>
      <c r="F123" s="315">
        <v>14</v>
      </c>
      <c r="G123" s="315">
        <v>3</v>
      </c>
      <c r="H123" s="316">
        <v>519</v>
      </c>
      <c r="I123" s="332">
        <v>2.595</v>
      </c>
      <c r="J123" s="313"/>
      <c r="K123" s="310"/>
      <c r="L123" s="310"/>
      <c r="M123" s="310"/>
      <c r="N123" s="310"/>
    </row>
    <row r="124" spans="1:14" s="246" customFormat="1" ht="24">
      <c r="A124" s="314" t="s">
        <v>418</v>
      </c>
      <c r="B124" s="315">
        <v>50</v>
      </c>
      <c r="C124" s="315">
        <v>94</v>
      </c>
      <c r="D124" s="315">
        <v>15</v>
      </c>
      <c r="E124" s="315">
        <v>4</v>
      </c>
      <c r="F124" s="315">
        <v>3</v>
      </c>
      <c r="G124" s="315" t="s">
        <v>51</v>
      </c>
      <c r="H124" s="316">
        <v>116</v>
      </c>
      <c r="I124" s="317">
        <v>2.32</v>
      </c>
      <c r="J124" s="313"/>
      <c r="K124" s="310"/>
      <c r="L124" s="310"/>
      <c r="M124" s="310"/>
      <c r="N124" s="310"/>
    </row>
    <row r="125" spans="1:14" s="246" customFormat="1" ht="24">
      <c r="A125" s="314" t="s">
        <v>419</v>
      </c>
      <c r="B125" s="315">
        <v>50</v>
      </c>
      <c r="C125" s="315">
        <v>61</v>
      </c>
      <c r="D125" s="315">
        <v>17</v>
      </c>
      <c r="E125" s="315">
        <v>5</v>
      </c>
      <c r="F125" s="315">
        <v>6</v>
      </c>
      <c r="G125" s="315" t="s">
        <v>51</v>
      </c>
      <c r="H125" s="316">
        <v>89</v>
      </c>
      <c r="I125" s="317">
        <v>1.78</v>
      </c>
      <c r="J125" s="313"/>
      <c r="K125" s="310"/>
      <c r="L125" s="310"/>
      <c r="M125" s="310"/>
      <c r="N125" s="310"/>
    </row>
    <row r="126" spans="1:14" s="246" customFormat="1" ht="24">
      <c r="A126" s="345" t="s">
        <v>420</v>
      </c>
      <c r="B126" s="315"/>
      <c r="C126" s="315"/>
      <c r="D126" s="315"/>
      <c r="E126" s="315"/>
      <c r="F126" s="315"/>
      <c r="G126" s="315"/>
      <c r="H126" s="316"/>
      <c r="I126" s="317"/>
      <c r="J126" s="313"/>
      <c r="K126" s="310"/>
      <c r="L126" s="310"/>
      <c r="M126" s="310"/>
      <c r="N126" s="310"/>
    </row>
    <row r="127" spans="1:14" s="246" customFormat="1" ht="24">
      <c r="A127" s="314" t="s">
        <v>421</v>
      </c>
      <c r="B127" s="315">
        <v>60</v>
      </c>
      <c r="C127" s="315">
        <v>60</v>
      </c>
      <c r="D127" s="315">
        <v>2</v>
      </c>
      <c r="E127" s="315">
        <v>10</v>
      </c>
      <c r="F127" s="315">
        <v>6</v>
      </c>
      <c r="G127" s="315">
        <v>3</v>
      </c>
      <c r="H127" s="310">
        <v>81</v>
      </c>
      <c r="I127" s="317">
        <v>1.35</v>
      </c>
      <c r="J127" s="313"/>
      <c r="K127" s="310"/>
      <c r="L127" s="310"/>
      <c r="M127" s="310"/>
      <c r="N127" s="310"/>
    </row>
    <row r="128" spans="1:14" s="246" customFormat="1" ht="24">
      <c r="A128" s="314" t="s">
        <v>422</v>
      </c>
      <c r="B128" s="315">
        <v>70</v>
      </c>
      <c r="C128" s="315">
        <v>125</v>
      </c>
      <c r="D128" s="315">
        <v>5</v>
      </c>
      <c r="E128" s="315">
        <v>8</v>
      </c>
      <c r="F128" s="315">
        <v>7</v>
      </c>
      <c r="G128" s="315">
        <v>2</v>
      </c>
      <c r="H128" s="310">
        <v>147</v>
      </c>
      <c r="I128" s="317">
        <v>2.1</v>
      </c>
      <c r="J128" s="313"/>
      <c r="K128" s="310"/>
      <c r="L128" s="310"/>
      <c r="M128" s="310"/>
      <c r="N128" s="310"/>
    </row>
    <row r="129" spans="1:14" s="246" customFormat="1" ht="24">
      <c r="A129" s="314" t="s">
        <v>395</v>
      </c>
      <c r="B129" s="315">
        <v>60</v>
      </c>
      <c r="C129" s="315">
        <v>37</v>
      </c>
      <c r="D129" s="315">
        <v>10</v>
      </c>
      <c r="E129" s="315">
        <v>7</v>
      </c>
      <c r="F129" s="315">
        <v>5</v>
      </c>
      <c r="G129" s="315">
        <v>5</v>
      </c>
      <c r="H129" s="310">
        <v>64</v>
      </c>
      <c r="I129" s="332">
        <v>1.0667</v>
      </c>
      <c r="J129" s="313"/>
      <c r="K129" s="310"/>
      <c r="L129" s="310"/>
      <c r="M129" s="310"/>
      <c r="N129" s="310"/>
    </row>
    <row r="130" spans="1:14" ht="24">
      <c r="A130" s="280"/>
      <c r="B130" s="280"/>
      <c r="C130" s="280"/>
      <c r="D130" s="280"/>
      <c r="E130" s="280"/>
      <c r="F130" s="280"/>
      <c r="G130" s="280"/>
      <c r="H130" s="326"/>
      <c r="I130" s="348"/>
      <c r="J130" s="325"/>
      <c r="K130" s="326"/>
      <c r="L130" s="326"/>
      <c r="M130" s="326"/>
      <c r="N130" s="326"/>
    </row>
    <row r="131" spans="1:14" ht="24">
      <c r="A131" s="233" t="s">
        <v>36</v>
      </c>
      <c r="B131" s="286"/>
      <c r="C131" s="286"/>
      <c r="D131" s="286"/>
      <c r="E131" s="286"/>
      <c r="F131" s="286"/>
      <c r="G131" s="286"/>
      <c r="H131" s="340"/>
      <c r="I131" s="341"/>
      <c r="J131" s="342"/>
      <c r="K131" s="340"/>
      <c r="L131" s="340"/>
      <c r="M131" s="340"/>
      <c r="N131" s="340"/>
    </row>
    <row r="132" spans="1:14" s="246" customFormat="1" ht="24">
      <c r="A132" s="290" t="s">
        <v>37</v>
      </c>
      <c r="B132" s="241">
        <v>900</v>
      </c>
      <c r="C132" s="241">
        <v>475</v>
      </c>
      <c r="D132" s="241"/>
      <c r="E132" s="241"/>
      <c r="F132" s="241"/>
      <c r="G132" s="241"/>
      <c r="H132" s="310"/>
      <c r="I132" s="311"/>
      <c r="J132" s="313"/>
      <c r="K132" s="310"/>
      <c r="L132" s="310"/>
      <c r="M132" s="310"/>
      <c r="N132" s="310"/>
    </row>
    <row r="133" spans="1:14" s="246" customFormat="1" ht="24">
      <c r="A133" s="290" t="s">
        <v>38</v>
      </c>
      <c r="B133" s="241"/>
      <c r="C133" s="241"/>
      <c r="D133" s="241"/>
      <c r="E133" s="241"/>
      <c r="F133" s="241"/>
      <c r="G133" s="241"/>
      <c r="H133" s="310"/>
      <c r="I133" s="311"/>
      <c r="J133" s="349">
        <v>364780</v>
      </c>
      <c r="K133" s="350">
        <v>0</v>
      </c>
      <c r="L133" s="349">
        <v>364780</v>
      </c>
      <c r="M133" s="349">
        <v>364780</v>
      </c>
      <c r="N133" s="351">
        <f>M133*100/J133</f>
        <v>100</v>
      </c>
    </row>
    <row r="134" spans="1:14" s="246" customFormat="1" ht="24">
      <c r="A134" s="290" t="s">
        <v>39</v>
      </c>
      <c r="B134" s="241">
        <v>1440</v>
      </c>
      <c r="C134" s="241"/>
      <c r="D134" s="241"/>
      <c r="E134" s="241"/>
      <c r="F134" s="241"/>
      <c r="G134" s="241"/>
      <c r="H134" s="310"/>
      <c r="I134" s="311"/>
      <c r="J134" s="349">
        <v>362880</v>
      </c>
      <c r="K134" s="350">
        <v>0</v>
      </c>
      <c r="L134" s="350">
        <v>0</v>
      </c>
      <c r="M134" s="350">
        <v>0</v>
      </c>
      <c r="N134" s="351">
        <f>M134*100/J134</f>
        <v>0</v>
      </c>
    </row>
    <row r="135" spans="1:14" ht="24">
      <c r="A135" s="273"/>
      <c r="B135" s="280"/>
      <c r="C135" s="280"/>
      <c r="D135" s="280"/>
      <c r="E135" s="280"/>
      <c r="F135" s="280"/>
      <c r="G135" s="280"/>
      <c r="H135" s="326"/>
      <c r="I135" s="348"/>
      <c r="J135" s="325"/>
      <c r="K135" s="326"/>
      <c r="L135" s="326"/>
      <c r="M135" s="326"/>
      <c r="N135" s="352"/>
    </row>
    <row r="136" spans="1:14" ht="24">
      <c r="A136" s="273"/>
      <c r="B136" s="280"/>
      <c r="C136" s="280"/>
      <c r="D136" s="280"/>
      <c r="E136" s="280"/>
      <c r="F136" s="280"/>
      <c r="G136" s="280"/>
      <c r="H136" s="326"/>
      <c r="I136" s="348"/>
      <c r="J136" s="325"/>
      <c r="K136" s="326"/>
      <c r="L136" s="326"/>
      <c r="M136" s="326"/>
      <c r="N136" s="352"/>
    </row>
    <row r="137" spans="1:14" s="246" customFormat="1" ht="24">
      <c r="A137" s="290" t="s">
        <v>40</v>
      </c>
      <c r="B137" s="241"/>
      <c r="C137" s="241">
        <f>SUM(C138:C140)</f>
        <v>1620</v>
      </c>
      <c r="D137" s="241"/>
      <c r="E137" s="241"/>
      <c r="F137" s="241"/>
      <c r="G137" s="241"/>
      <c r="H137" s="310"/>
      <c r="I137" s="311"/>
      <c r="J137" s="353">
        <v>1440932</v>
      </c>
      <c r="K137" s="350">
        <v>0</v>
      </c>
      <c r="L137" s="354">
        <v>244813</v>
      </c>
      <c r="M137" s="354">
        <v>244813</v>
      </c>
      <c r="N137" s="352">
        <f>M137*100/J137</f>
        <v>16.989906532716326</v>
      </c>
    </row>
    <row r="138" spans="1:14" s="246" customFormat="1" ht="24">
      <c r="A138" s="241" t="s">
        <v>41</v>
      </c>
      <c r="B138" s="241">
        <v>150</v>
      </c>
      <c r="C138" s="241">
        <v>136</v>
      </c>
      <c r="D138" s="241"/>
      <c r="E138" s="241">
        <v>59</v>
      </c>
      <c r="F138" s="241">
        <v>72</v>
      </c>
      <c r="G138" s="241">
        <v>5</v>
      </c>
      <c r="H138" s="310">
        <f>D138+E138+F138+G138</f>
        <v>136</v>
      </c>
      <c r="I138" s="311"/>
      <c r="J138" s="313"/>
      <c r="K138" s="310"/>
      <c r="L138" s="310"/>
      <c r="M138" s="310"/>
      <c r="N138" s="310"/>
    </row>
    <row r="139" spans="1:14" s="246" customFormat="1" ht="24">
      <c r="A139" s="241" t="s">
        <v>42</v>
      </c>
      <c r="B139" s="241">
        <v>600</v>
      </c>
      <c r="C139" s="241">
        <v>641</v>
      </c>
      <c r="D139" s="241">
        <v>18</v>
      </c>
      <c r="E139" s="241">
        <v>509</v>
      </c>
      <c r="F139" s="241">
        <v>103</v>
      </c>
      <c r="G139" s="241">
        <v>11</v>
      </c>
      <c r="H139" s="310">
        <f>D139+E139+F139+G139</f>
        <v>641</v>
      </c>
      <c r="I139" s="311"/>
      <c r="J139" s="313"/>
      <c r="K139" s="310"/>
      <c r="L139" s="310"/>
      <c r="M139" s="310"/>
      <c r="N139" s="310"/>
    </row>
    <row r="140" spans="1:14" s="246" customFormat="1" ht="24">
      <c r="A140" s="241" t="s">
        <v>43</v>
      </c>
      <c r="B140" s="241">
        <v>750</v>
      </c>
      <c r="C140" s="241">
        <v>843</v>
      </c>
      <c r="D140" s="241">
        <v>19</v>
      </c>
      <c r="E140" s="241">
        <v>551</v>
      </c>
      <c r="F140" s="241">
        <v>219</v>
      </c>
      <c r="G140" s="241">
        <v>54</v>
      </c>
      <c r="H140" s="310">
        <f>D140+E140+F140+G140</f>
        <v>843</v>
      </c>
      <c r="I140" s="311"/>
      <c r="J140" s="313"/>
      <c r="K140" s="310"/>
      <c r="L140" s="310"/>
      <c r="M140" s="310"/>
      <c r="N140" s="310"/>
    </row>
    <row r="141" spans="1:14" s="246" customFormat="1" ht="24">
      <c r="A141" s="290" t="s">
        <v>44</v>
      </c>
      <c r="B141" s="241"/>
      <c r="C141" s="241"/>
      <c r="D141" s="241"/>
      <c r="E141" s="241"/>
      <c r="F141" s="241"/>
      <c r="G141" s="241"/>
      <c r="H141" s="310"/>
      <c r="I141" s="355"/>
      <c r="J141" s="356"/>
      <c r="K141" s="310"/>
      <c r="L141" s="310"/>
      <c r="M141" s="310"/>
      <c r="N141" s="310"/>
    </row>
    <row r="142" spans="1:14" s="246" customFormat="1" ht="24">
      <c r="A142" s="241" t="s">
        <v>41</v>
      </c>
      <c r="B142" s="241">
        <v>40</v>
      </c>
      <c r="C142" s="241"/>
      <c r="D142" s="241"/>
      <c r="E142" s="241"/>
      <c r="F142" s="241">
        <v>7</v>
      </c>
      <c r="G142" s="241"/>
      <c r="H142" s="310">
        <v>7</v>
      </c>
      <c r="I142" s="311"/>
      <c r="J142" s="313"/>
      <c r="K142" s="310"/>
      <c r="L142" s="310"/>
      <c r="M142" s="310"/>
      <c r="N142" s="310"/>
    </row>
    <row r="143" spans="1:14" s="246" customFormat="1" ht="24">
      <c r="A143" s="241" t="s">
        <v>42</v>
      </c>
      <c r="B143" s="241">
        <v>150</v>
      </c>
      <c r="C143" s="241"/>
      <c r="D143" s="241"/>
      <c r="E143" s="241">
        <v>38</v>
      </c>
      <c r="F143" s="241">
        <v>8</v>
      </c>
      <c r="G143" s="241"/>
      <c r="H143" s="310">
        <v>46</v>
      </c>
      <c r="I143" s="311"/>
      <c r="J143" s="313"/>
      <c r="K143" s="310"/>
      <c r="L143" s="310"/>
      <c r="M143" s="310"/>
      <c r="N143" s="310"/>
    </row>
    <row r="144" spans="1:14" s="246" customFormat="1" ht="24">
      <c r="A144" s="241" t="s">
        <v>43</v>
      </c>
      <c r="B144" s="241">
        <v>200</v>
      </c>
      <c r="C144" s="241"/>
      <c r="D144" s="241"/>
      <c r="E144" s="241">
        <v>109</v>
      </c>
      <c r="F144" s="241">
        <v>6</v>
      </c>
      <c r="G144" s="241"/>
      <c r="H144" s="310">
        <v>115</v>
      </c>
      <c r="I144" s="311"/>
      <c r="J144" s="313"/>
      <c r="K144" s="310"/>
      <c r="L144" s="310"/>
      <c r="M144" s="310"/>
      <c r="N144" s="310"/>
    </row>
  </sheetData>
  <sheetProtection/>
  <mergeCells count="14">
    <mergeCell ref="A1:N1"/>
    <mergeCell ref="A2:N2"/>
    <mergeCell ref="A3:N3"/>
    <mergeCell ref="A4:A5"/>
    <mergeCell ref="B4:B5"/>
    <mergeCell ref="C4:C5"/>
    <mergeCell ref="D4:G4"/>
    <mergeCell ref="H4:H5"/>
    <mergeCell ref="I4:I5"/>
    <mergeCell ref="J4:J5"/>
    <mergeCell ref="K4:K5"/>
    <mergeCell ref="L4:L5"/>
    <mergeCell ref="M4:M5"/>
    <mergeCell ref="N4:N5"/>
  </mergeCells>
  <printOptions/>
  <pageMargins left="0.07874015748031496" right="0.07874015748031496" top="0.35433070866141736" bottom="0.15748031496062992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43.28125" style="0" customWidth="1"/>
  </cols>
  <sheetData>
    <row r="1" spans="1:14" ht="23.25">
      <c r="A1" s="359"/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60"/>
    </row>
    <row r="2" spans="1:14" ht="26.25">
      <c r="A2" s="509" t="s">
        <v>52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</row>
    <row r="3" spans="1:14" ht="26.25">
      <c r="A3" s="509" t="s">
        <v>423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</row>
    <row r="4" spans="1:14" ht="26.25">
      <c r="A4" s="510" t="s">
        <v>424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</row>
    <row r="5" spans="1:14" ht="23.25">
      <c r="A5" s="511" t="s">
        <v>0</v>
      </c>
      <c r="B5" s="513" t="s">
        <v>1</v>
      </c>
      <c r="C5" s="513" t="s">
        <v>45</v>
      </c>
      <c r="D5" s="515" t="s">
        <v>46</v>
      </c>
      <c r="E5" s="516"/>
      <c r="F5" s="516"/>
      <c r="G5" s="517"/>
      <c r="H5" s="508" t="s">
        <v>2</v>
      </c>
      <c r="I5" s="508" t="s">
        <v>3</v>
      </c>
      <c r="J5" s="508" t="s">
        <v>4</v>
      </c>
      <c r="K5" s="508" t="s">
        <v>5</v>
      </c>
      <c r="L5" s="508" t="s">
        <v>6</v>
      </c>
      <c r="M5" s="508" t="s">
        <v>7</v>
      </c>
      <c r="N5" s="508" t="s">
        <v>8</v>
      </c>
    </row>
    <row r="6" spans="1:14" ht="42">
      <c r="A6" s="512"/>
      <c r="B6" s="514"/>
      <c r="C6" s="514"/>
      <c r="D6" s="361" t="s">
        <v>9</v>
      </c>
      <c r="E6" s="361" t="s">
        <v>10</v>
      </c>
      <c r="F6" s="361" t="s">
        <v>11</v>
      </c>
      <c r="G6" s="361" t="s">
        <v>12</v>
      </c>
      <c r="H6" s="508"/>
      <c r="I6" s="508"/>
      <c r="J6" s="508"/>
      <c r="K6" s="508"/>
      <c r="L6" s="508"/>
      <c r="M6" s="508"/>
      <c r="N6" s="508"/>
    </row>
    <row r="7" spans="1:14" ht="23.25">
      <c r="A7" s="362" t="s">
        <v>13</v>
      </c>
      <c r="B7" s="363"/>
      <c r="C7" s="363"/>
      <c r="D7" s="363"/>
      <c r="E7" s="363"/>
      <c r="F7" s="363"/>
      <c r="G7" s="363"/>
      <c r="H7" s="363"/>
      <c r="I7" s="363"/>
      <c r="J7" s="363"/>
      <c r="K7" s="364"/>
      <c r="L7" s="363"/>
      <c r="M7" s="363"/>
      <c r="N7" s="363"/>
    </row>
    <row r="8" spans="1:14" ht="21">
      <c r="A8" s="365" t="s">
        <v>14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</row>
    <row r="9" spans="1:14" ht="23.25">
      <c r="A9" s="366" t="s">
        <v>15</v>
      </c>
      <c r="B9" s="367">
        <v>4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</row>
    <row r="10" spans="1:14" ht="23.25">
      <c r="A10" s="366" t="s">
        <v>16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</row>
    <row r="11" spans="1:14" ht="23.25">
      <c r="A11" s="368" t="s">
        <v>17</v>
      </c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</row>
    <row r="12" spans="1:14" ht="23.25">
      <c r="A12" s="369">
        <v>2.1</v>
      </c>
      <c r="B12" s="367"/>
      <c r="C12" s="367"/>
      <c r="D12" s="370"/>
      <c r="E12" s="367"/>
      <c r="F12" s="367"/>
      <c r="G12" s="367"/>
      <c r="H12" s="367"/>
      <c r="I12" s="367"/>
      <c r="J12" s="371"/>
      <c r="K12" s="371"/>
      <c r="L12" s="371"/>
      <c r="M12" s="371"/>
      <c r="N12" s="370"/>
    </row>
    <row r="13" spans="1:14" ht="23.25">
      <c r="A13" s="369">
        <v>2.2</v>
      </c>
      <c r="B13" s="367"/>
      <c r="C13" s="367"/>
      <c r="D13" s="367"/>
      <c r="E13" s="367"/>
      <c r="F13" s="367"/>
      <c r="G13" s="367"/>
      <c r="H13" s="367"/>
      <c r="I13" s="367"/>
      <c r="J13" s="372"/>
      <c r="K13" s="372"/>
      <c r="L13" s="372"/>
      <c r="M13" s="372"/>
      <c r="N13" s="367"/>
    </row>
    <row r="14" spans="1:14" ht="23.25">
      <c r="A14" s="366" t="s">
        <v>18</v>
      </c>
      <c r="B14" s="367">
        <v>175</v>
      </c>
      <c r="C14" s="367"/>
      <c r="D14" s="367"/>
      <c r="E14" s="367"/>
      <c r="F14" s="367"/>
      <c r="G14" s="367"/>
      <c r="H14" s="367"/>
      <c r="I14" s="367"/>
      <c r="J14" s="372"/>
      <c r="K14" s="367"/>
      <c r="L14" s="367"/>
      <c r="M14" s="367"/>
      <c r="N14" s="367"/>
    </row>
    <row r="15" spans="1:14" ht="23.25">
      <c r="A15" s="369" t="s">
        <v>425</v>
      </c>
      <c r="B15" s="373">
        <v>50</v>
      </c>
      <c r="C15" s="373"/>
      <c r="D15" s="373">
        <v>3</v>
      </c>
      <c r="E15" s="374">
        <v>47</v>
      </c>
      <c r="F15" s="373" t="s">
        <v>51</v>
      </c>
      <c r="G15" s="373" t="s">
        <v>51</v>
      </c>
      <c r="H15" s="373">
        <v>50</v>
      </c>
      <c r="I15" s="375">
        <v>1</v>
      </c>
      <c r="J15" s="372" t="s">
        <v>426</v>
      </c>
      <c r="K15" s="370"/>
      <c r="L15" s="371"/>
      <c r="M15" s="371"/>
      <c r="N15" s="370"/>
    </row>
    <row r="16" spans="1:14" ht="23.25">
      <c r="A16" s="369" t="s">
        <v>427</v>
      </c>
      <c r="B16" s="373">
        <v>35</v>
      </c>
      <c r="C16" s="373"/>
      <c r="D16" s="373"/>
      <c r="E16" s="374">
        <v>7</v>
      </c>
      <c r="F16" s="373">
        <v>20</v>
      </c>
      <c r="G16" s="373">
        <v>33</v>
      </c>
      <c r="H16" s="373">
        <v>60</v>
      </c>
      <c r="I16" s="375"/>
      <c r="J16" s="371">
        <v>4025</v>
      </c>
      <c r="K16" s="376">
        <v>4025</v>
      </c>
      <c r="L16" s="371"/>
      <c r="M16" s="371"/>
      <c r="N16" s="370"/>
    </row>
    <row r="17" spans="1:14" ht="23.25">
      <c r="A17" s="369" t="s">
        <v>428</v>
      </c>
      <c r="B17" s="373">
        <v>60</v>
      </c>
      <c r="C17" s="373"/>
      <c r="D17" s="373">
        <v>1</v>
      </c>
      <c r="E17" s="374">
        <v>6</v>
      </c>
      <c r="F17" s="373">
        <v>33</v>
      </c>
      <c r="G17" s="373">
        <v>20</v>
      </c>
      <c r="H17" s="373">
        <v>60</v>
      </c>
      <c r="I17" s="375"/>
      <c r="J17" s="371"/>
      <c r="K17" s="370"/>
      <c r="L17" s="371"/>
      <c r="M17" s="371"/>
      <c r="N17" s="370"/>
    </row>
    <row r="18" spans="1:14" ht="23.25">
      <c r="A18" s="377" t="s">
        <v>429</v>
      </c>
      <c r="B18" s="373">
        <v>45</v>
      </c>
      <c r="C18" s="373"/>
      <c r="D18" s="373"/>
      <c r="E18" s="374">
        <v>1</v>
      </c>
      <c r="F18" s="373">
        <v>5</v>
      </c>
      <c r="G18" s="373">
        <v>40</v>
      </c>
      <c r="H18" s="373">
        <v>46</v>
      </c>
      <c r="I18" s="375"/>
      <c r="J18" s="371"/>
      <c r="K18" s="370"/>
      <c r="L18" s="371"/>
      <c r="M18" s="371"/>
      <c r="N18" s="370"/>
    </row>
    <row r="19" spans="1:14" ht="23.25">
      <c r="A19" s="369" t="s">
        <v>430</v>
      </c>
      <c r="B19" s="373">
        <v>57</v>
      </c>
      <c r="C19" s="373"/>
      <c r="D19" s="373"/>
      <c r="E19" s="374">
        <v>3</v>
      </c>
      <c r="F19" s="373">
        <v>12</v>
      </c>
      <c r="G19" s="373">
        <v>42</v>
      </c>
      <c r="H19" s="373">
        <v>57</v>
      </c>
      <c r="I19" s="375"/>
      <c r="J19" s="371"/>
      <c r="K19" s="370"/>
      <c r="L19" s="371"/>
      <c r="M19" s="371"/>
      <c r="N19" s="370"/>
    </row>
    <row r="20" spans="1:14" ht="23.25">
      <c r="A20" s="366" t="s">
        <v>19</v>
      </c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</row>
    <row r="21" spans="1:14" ht="23.25">
      <c r="A21" s="369">
        <v>4.1</v>
      </c>
      <c r="B21" s="367"/>
      <c r="C21" s="367"/>
      <c r="D21" s="367"/>
      <c r="E21" s="367"/>
      <c r="F21" s="367"/>
      <c r="G21" s="367"/>
      <c r="H21" s="367"/>
      <c r="I21" s="375"/>
      <c r="J21" s="370"/>
      <c r="K21" s="370"/>
      <c r="L21" s="370"/>
      <c r="M21" s="370"/>
      <c r="N21" s="370"/>
    </row>
    <row r="22" spans="1:14" ht="23.25">
      <c r="A22" s="369">
        <v>4.2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</row>
    <row r="23" spans="1:14" ht="23.25">
      <c r="A23" s="366" t="s">
        <v>20</v>
      </c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</row>
    <row r="24" spans="1:14" ht="23.25">
      <c r="A24" s="378">
        <v>5.1</v>
      </c>
      <c r="B24" s="367"/>
      <c r="C24" s="370"/>
      <c r="D24" s="370"/>
      <c r="E24" s="367"/>
      <c r="F24" s="367"/>
      <c r="G24" s="367"/>
      <c r="H24" s="367"/>
      <c r="I24" s="367"/>
      <c r="J24" s="376"/>
      <c r="K24" s="370"/>
      <c r="L24" s="376"/>
      <c r="M24" s="376"/>
      <c r="N24" s="379"/>
    </row>
    <row r="25" spans="1:14" ht="23.25">
      <c r="A25" s="378">
        <v>5.2</v>
      </c>
      <c r="B25" s="367"/>
      <c r="C25" s="370"/>
      <c r="D25" s="370"/>
      <c r="E25" s="367"/>
      <c r="F25" s="367"/>
      <c r="G25" s="367"/>
      <c r="H25" s="367"/>
      <c r="I25" s="367"/>
      <c r="J25" s="370"/>
      <c r="K25" s="370"/>
      <c r="L25" s="370"/>
      <c r="M25" s="370"/>
      <c r="N25" s="370"/>
    </row>
    <row r="26" spans="1:14" ht="23.25">
      <c r="A26" s="366" t="s">
        <v>21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</row>
    <row r="27" spans="1:14" ht="23.25">
      <c r="A27" s="366" t="s">
        <v>22</v>
      </c>
      <c r="B27" s="367"/>
      <c r="C27" s="367"/>
      <c r="D27" s="367"/>
      <c r="E27" s="367"/>
      <c r="F27" s="367"/>
      <c r="G27" s="367"/>
      <c r="H27" s="367"/>
      <c r="I27" s="367"/>
      <c r="J27" s="370"/>
      <c r="K27" s="370"/>
      <c r="L27" s="370"/>
      <c r="M27" s="370"/>
      <c r="N27" s="370"/>
    </row>
    <row r="28" spans="1:14" ht="46.5">
      <c r="A28" s="380" t="s">
        <v>23</v>
      </c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</row>
    <row r="29" spans="1:14" ht="23.25">
      <c r="A29" s="366" t="s">
        <v>24</v>
      </c>
      <c r="B29" s="370"/>
      <c r="C29" s="370"/>
      <c r="D29" s="370"/>
      <c r="E29" s="370"/>
      <c r="F29" s="370"/>
      <c r="G29" s="370"/>
      <c r="H29" s="370"/>
      <c r="I29" s="370"/>
      <c r="J29" s="367"/>
      <c r="K29" s="367"/>
      <c r="L29" s="367"/>
      <c r="M29" s="367"/>
      <c r="N29" s="367"/>
    </row>
    <row r="30" spans="1:14" ht="23.25">
      <c r="A30" s="366" t="s">
        <v>25</v>
      </c>
      <c r="B30" s="370"/>
      <c r="C30" s="370"/>
      <c r="D30" s="370"/>
      <c r="E30" s="370"/>
      <c r="F30" s="370"/>
      <c r="G30" s="370"/>
      <c r="H30" s="370"/>
      <c r="I30" s="370"/>
      <c r="J30" s="367"/>
      <c r="K30" s="367"/>
      <c r="L30" s="367"/>
      <c r="M30" s="367"/>
      <c r="N30" s="367"/>
    </row>
    <row r="31" spans="1:14" ht="23.25">
      <c r="A31" s="366" t="s">
        <v>26</v>
      </c>
      <c r="B31" s="370"/>
      <c r="C31" s="370"/>
      <c r="D31" s="370"/>
      <c r="E31" s="370"/>
      <c r="F31" s="370"/>
      <c r="G31" s="370"/>
      <c r="H31" s="370"/>
      <c r="I31" s="370"/>
      <c r="J31" s="367"/>
      <c r="K31" s="367"/>
      <c r="L31" s="367"/>
      <c r="M31" s="367"/>
      <c r="N31" s="367"/>
    </row>
    <row r="32" spans="1:14" ht="23.25">
      <c r="A32" s="366" t="s">
        <v>27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</row>
    <row r="33" spans="1:14" ht="46.5">
      <c r="A33" s="380" t="s">
        <v>28</v>
      </c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</row>
    <row r="34" spans="1:14" ht="46.5">
      <c r="A34" s="368" t="s">
        <v>29</v>
      </c>
      <c r="B34" s="370"/>
      <c r="C34" s="370"/>
      <c r="D34" s="370"/>
      <c r="E34" s="370"/>
      <c r="F34" s="370"/>
      <c r="G34" s="370"/>
      <c r="H34" s="370"/>
      <c r="I34" s="370"/>
      <c r="J34" s="367"/>
      <c r="K34" s="367"/>
      <c r="L34" s="367"/>
      <c r="M34" s="367"/>
      <c r="N34" s="367"/>
    </row>
    <row r="35" spans="1:14" ht="23.25">
      <c r="A35" s="366" t="s">
        <v>30</v>
      </c>
      <c r="B35" s="370"/>
      <c r="C35" s="370"/>
      <c r="D35" s="370"/>
      <c r="E35" s="370"/>
      <c r="F35" s="370"/>
      <c r="G35" s="370"/>
      <c r="H35" s="370"/>
      <c r="I35" s="370"/>
      <c r="J35" s="367"/>
      <c r="K35" s="367"/>
      <c r="L35" s="367"/>
      <c r="M35" s="367"/>
      <c r="N35" s="367"/>
    </row>
    <row r="36" spans="1:14" ht="23.25">
      <c r="A36" s="366" t="s">
        <v>47</v>
      </c>
      <c r="B36" s="370"/>
      <c r="C36" s="370"/>
      <c r="D36" s="370"/>
      <c r="E36" s="370"/>
      <c r="F36" s="370"/>
      <c r="G36" s="370"/>
      <c r="H36" s="370"/>
      <c r="I36" s="370"/>
      <c r="J36" s="367"/>
      <c r="K36" s="367"/>
      <c r="L36" s="367"/>
      <c r="M36" s="367"/>
      <c r="N36" s="367"/>
    </row>
    <row r="37" spans="1:14" ht="23.25">
      <c r="A37" s="366" t="s">
        <v>48</v>
      </c>
      <c r="B37" s="370"/>
      <c r="C37" s="370"/>
      <c r="D37" s="370"/>
      <c r="E37" s="370"/>
      <c r="F37" s="370"/>
      <c r="G37" s="370"/>
      <c r="H37" s="370"/>
      <c r="I37" s="370"/>
      <c r="J37" s="367"/>
      <c r="K37" s="367"/>
      <c r="L37" s="367"/>
      <c r="M37" s="367"/>
      <c r="N37" s="367"/>
    </row>
    <row r="38" spans="1:14" ht="23.25">
      <c r="A38" s="368" t="s">
        <v>49</v>
      </c>
      <c r="B38" s="370"/>
      <c r="C38" s="370"/>
      <c r="D38" s="370"/>
      <c r="E38" s="370"/>
      <c r="F38" s="370"/>
      <c r="G38" s="370"/>
      <c r="H38" s="370"/>
      <c r="I38" s="370"/>
      <c r="J38" s="367"/>
      <c r="K38" s="367"/>
      <c r="L38" s="367"/>
      <c r="M38" s="367"/>
      <c r="N38" s="367"/>
    </row>
    <row r="39" spans="1:14" ht="23.25">
      <c r="A39" s="382" t="s">
        <v>31</v>
      </c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</row>
    <row r="40" spans="1:14" ht="23.25">
      <c r="A40" s="383" t="s">
        <v>32</v>
      </c>
      <c r="B40" s="384">
        <v>18000</v>
      </c>
      <c r="C40" s="376">
        <v>9375</v>
      </c>
      <c r="D40" s="367">
        <v>197</v>
      </c>
      <c r="E40" s="367">
        <v>766</v>
      </c>
      <c r="F40" s="367">
        <v>646</v>
      </c>
      <c r="G40" s="367">
        <v>39</v>
      </c>
      <c r="H40" s="384">
        <v>1648</v>
      </c>
      <c r="I40" s="367">
        <v>61.1</v>
      </c>
      <c r="J40" s="367"/>
      <c r="K40" s="367"/>
      <c r="L40" s="367"/>
      <c r="M40" s="367"/>
      <c r="N40" s="367"/>
    </row>
    <row r="41" spans="1:14" ht="23.25">
      <c r="A41" s="383" t="s">
        <v>33</v>
      </c>
      <c r="B41" s="367">
        <v>750</v>
      </c>
      <c r="C41" s="367">
        <v>769</v>
      </c>
      <c r="D41" s="370" t="s">
        <v>51</v>
      </c>
      <c r="E41" s="367">
        <v>6</v>
      </c>
      <c r="F41" s="370"/>
      <c r="G41" s="373"/>
      <c r="H41" s="367">
        <v>6</v>
      </c>
      <c r="I41" s="367">
        <v>100</v>
      </c>
      <c r="J41" s="367"/>
      <c r="K41" s="367"/>
      <c r="L41" s="367"/>
      <c r="M41" s="367"/>
      <c r="N41" s="367"/>
    </row>
    <row r="42" spans="1:14" ht="23.25">
      <c r="A42" s="383" t="s">
        <v>34</v>
      </c>
      <c r="B42" s="384">
        <v>4000</v>
      </c>
      <c r="C42" s="370"/>
      <c r="D42" s="370"/>
      <c r="E42" s="370"/>
      <c r="F42" s="370"/>
      <c r="G42" s="370"/>
      <c r="H42" s="370"/>
      <c r="I42" s="370"/>
      <c r="J42" s="367"/>
      <c r="K42" s="367"/>
      <c r="L42" s="367"/>
      <c r="M42" s="367"/>
      <c r="N42" s="367"/>
    </row>
    <row r="43" spans="1:14" ht="23.25">
      <c r="A43" s="367" t="s">
        <v>431</v>
      </c>
      <c r="B43" s="370"/>
      <c r="C43" s="370" t="s">
        <v>51</v>
      </c>
      <c r="D43" s="370" t="s">
        <v>51</v>
      </c>
      <c r="E43" s="367">
        <v>58</v>
      </c>
      <c r="F43" s="367">
        <v>68</v>
      </c>
      <c r="G43" s="370">
        <v>140</v>
      </c>
      <c r="H43" s="367">
        <v>266</v>
      </c>
      <c r="I43" s="370"/>
      <c r="J43" s="367"/>
      <c r="K43" s="367"/>
      <c r="L43" s="367"/>
      <c r="M43" s="367"/>
      <c r="N43" s="367"/>
    </row>
    <row r="44" spans="1:14" ht="23.25">
      <c r="A44" s="385" t="s">
        <v>432</v>
      </c>
      <c r="B44" s="370"/>
      <c r="C44" s="370" t="s">
        <v>51</v>
      </c>
      <c r="D44" s="370" t="s">
        <v>51</v>
      </c>
      <c r="E44" s="367">
        <v>19</v>
      </c>
      <c r="F44" s="370">
        <v>35</v>
      </c>
      <c r="G44" s="370" t="s">
        <v>51</v>
      </c>
      <c r="H44" s="367">
        <v>54</v>
      </c>
      <c r="I44" s="367"/>
      <c r="J44" s="367"/>
      <c r="K44" s="367"/>
      <c r="L44" s="367"/>
      <c r="M44" s="367"/>
      <c r="N44" s="367"/>
    </row>
    <row r="45" spans="1:14" ht="23.25">
      <c r="A45" s="367" t="s">
        <v>433</v>
      </c>
      <c r="B45" s="370"/>
      <c r="C45" s="370" t="s">
        <v>51</v>
      </c>
      <c r="D45" s="370">
        <v>8</v>
      </c>
      <c r="E45" s="367">
        <v>36</v>
      </c>
      <c r="F45" s="367">
        <v>22</v>
      </c>
      <c r="G45" s="370" t="s">
        <v>51</v>
      </c>
      <c r="H45" s="367">
        <v>66</v>
      </c>
      <c r="I45" s="367"/>
      <c r="J45" s="367"/>
      <c r="K45" s="367"/>
      <c r="L45" s="367"/>
      <c r="M45" s="367"/>
      <c r="N45" s="367"/>
    </row>
    <row r="46" spans="1:14" ht="23.25">
      <c r="A46" s="378" t="s">
        <v>434</v>
      </c>
      <c r="B46" s="370"/>
      <c r="C46" s="370" t="s">
        <v>51</v>
      </c>
      <c r="D46" s="370">
        <v>12</v>
      </c>
      <c r="E46" s="370">
        <v>81</v>
      </c>
      <c r="F46" s="370">
        <v>74</v>
      </c>
      <c r="G46" s="370" t="s">
        <v>51</v>
      </c>
      <c r="H46" s="367">
        <v>167</v>
      </c>
      <c r="I46" s="367"/>
      <c r="J46" s="367"/>
      <c r="K46" s="367"/>
      <c r="L46" s="367"/>
      <c r="M46" s="367"/>
      <c r="N46" s="367"/>
    </row>
    <row r="47" spans="1:14" ht="23.25">
      <c r="A47" s="383" t="s">
        <v>35</v>
      </c>
      <c r="B47" s="384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</row>
    <row r="48" spans="1:14" ht="23.25">
      <c r="A48" s="386" t="s">
        <v>435</v>
      </c>
      <c r="B48" s="386">
        <v>50</v>
      </c>
      <c r="C48" s="386"/>
      <c r="D48" s="387">
        <v>7</v>
      </c>
      <c r="E48" s="386">
        <v>22</v>
      </c>
      <c r="F48" s="387">
        <v>14</v>
      </c>
      <c r="G48" s="387">
        <v>7</v>
      </c>
      <c r="H48" s="386">
        <v>50</v>
      </c>
      <c r="I48" s="388"/>
      <c r="J48" s="386"/>
      <c r="K48" s="386"/>
      <c r="L48" s="386"/>
      <c r="M48" s="386"/>
      <c r="N48" s="386"/>
    </row>
    <row r="49" spans="1:14" ht="23.25">
      <c r="A49" s="386" t="s">
        <v>436</v>
      </c>
      <c r="B49" s="386">
        <v>50</v>
      </c>
      <c r="C49" s="386"/>
      <c r="D49" s="387">
        <v>5</v>
      </c>
      <c r="E49" s="386">
        <v>17</v>
      </c>
      <c r="F49" s="386">
        <v>19</v>
      </c>
      <c r="G49" s="387">
        <v>9</v>
      </c>
      <c r="H49" s="386">
        <v>50</v>
      </c>
      <c r="I49" s="389"/>
      <c r="J49" s="386"/>
      <c r="K49" s="386"/>
      <c r="L49" s="386"/>
      <c r="M49" s="386"/>
      <c r="N49" s="386"/>
    </row>
    <row r="50" spans="1:14" ht="23.25">
      <c r="A50" s="386" t="s">
        <v>437</v>
      </c>
      <c r="B50" s="386">
        <v>50</v>
      </c>
      <c r="C50" s="386"/>
      <c r="D50" s="387">
        <v>3</v>
      </c>
      <c r="E50" s="386">
        <v>17</v>
      </c>
      <c r="F50" s="387"/>
      <c r="G50" s="387">
        <v>9</v>
      </c>
      <c r="H50" s="386">
        <v>50</v>
      </c>
      <c r="I50" s="388"/>
      <c r="J50" s="386"/>
      <c r="K50" s="386"/>
      <c r="L50" s="386"/>
      <c r="M50" s="386"/>
      <c r="N50" s="386"/>
    </row>
    <row r="51" spans="1:14" ht="23.25">
      <c r="A51" s="367" t="s">
        <v>438</v>
      </c>
      <c r="B51" s="370">
        <v>4</v>
      </c>
      <c r="C51" s="370"/>
      <c r="D51" s="370"/>
      <c r="E51" s="386">
        <v>1</v>
      </c>
      <c r="F51" s="387">
        <v>4</v>
      </c>
      <c r="G51" s="370"/>
      <c r="H51" s="386">
        <v>4</v>
      </c>
      <c r="I51" s="388"/>
      <c r="J51" s="386"/>
      <c r="K51" s="386"/>
      <c r="L51" s="386"/>
      <c r="M51" s="386"/>
      <c r="N51" s="386"/>
    </row>
    <row r="52" spans="1:14" ht="23.25">
      <c r="A52" s="364" t="s">
        <v>36</v>
      </c>
      <c r="B52" s="381"/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</row>
    <row r="53" spans="1:14" ht="23.25">
      <c r="A53" s="383" t="s">
        <v>37</v>
      </c>
      <c r="B53" s="367">
        <v>171</v>
      </c>
      <c r="C53" s="367"/>
      <c r="D53" s="370">
        <v>5</v>
      </c>
      <c r="E53" s="370">
        <v>10</v>
      </c>
      <c r="F53" s="370">
        <v>30</v>
      </c>
      <c r="G53" s="370">
        <v>45</v>
      </c>
      <c r="H53" s="370"/>
      <c r="I53" s="370"/>
      <c r="J53" s="367"/>
      <c r="K53" s="367"/>
      <c r="L53" s="367"/>
      <c r="M53" s="367"/>
      <c r="N53" s="367"/>
    </row>
    <row r="54" spans="1:14" ht="23.25">
      <c r="A54" s="383" t="s">
        <v>38</v>
      </c>
      <c r="B54" s="367">
        <v>171</v>
      </c>
      <c r="C54" s="370"/>
      <c r="D54" s="370"/>
      <c r="E54" s="370"/>
      <c r="F54" s="370"/>
      <c r="G54" s="370"/>
      <c r="H54" s="370"/>
      <c r="I54" s="370"/>
      <c r="J54" s="384">
        <v>42486</v>
      </c>
      <c r="K54" s="384"/>
      <c r="L54" s="384"/>
      <c r="M54" s="384"/>
      <c r="N54" s="367"/>
    </row>
    <row r="55" spans="1:14" ht="23.25">
      <c r="A55" s="383" t="s">
        <v>39</v>
      </c>
      <c r="B55" s="370">
        <v>120</v>
      </c>
      <c r="C55" s="370"/>
      <c r="D55" s="370"/>
      <c r="E55" s="370"/>
      <c r="F55" s="370"/>
      <c r="G55" s="370"/>
      <c r="H55" s="370"/>
      <c r="I55" s="370"/>
      <c r="J55" s="372">
        <v>41888</v>
      </c>
      <c r="K55" s="367"/>
      <c r="L55" s="367"/>
      <c r="M55" s="367"/>
      <c r="N55" s="367"/>
    </row>
    <row r="56" spans="1:14" ht="23.25">
      <c r="A56" s="390" t="s">
        <v>439</v>
      </c>
      <c r="B56" s="370">
        <v>190</v>
      </c>
      <c r="C56" s="370"/>
      <c r="D56" s="370"/>
      <c r="E56" s="370"/>
      <c r="F56" s="370"/>
      <c r="G56" s="370"/>
      <c r="H56" s="370"/>
      <c r="I56" s="370"/>
      <c r="J56" s="391"/>
      <c r="K56" s="391"/>
      <c r="L56" s="391"/>
      <c r="M56" s="391"/>
      <c r="N56" s="386"/>
    </row>
    <row r="57" spans="1:14" ht="23.25">
      <c r="A57" s="392"/>
      <c r="B57" s="370"/>
      <c r="C57" s="370"/>
      <c r="D57" s="370"/>
      <c r="E57" s="370"/>
      <c r="F57" s="370"/>
      <c r="G57" s="370"/>
      <c r="H57" s="370"/>
      <c r="I57" s="370"/>
      <c r="J57" s="391"/>
      <c r="K57" s="391"/>
      <c r="L57" s="391"/>
      <c r="M57" s="391"/>
      <c r="N57" s="386"/>
    </row>
    <row r="58" spans="1:14" ht="23.25">
      <c r="A58" s="383" t="s">
        <v>40</v>
      </c>
      <c r="B58" s="367"/>
      <c r="C58" s="367"/>
      <c r="D58" s="367"/>
      <c r="E58" s="367"/>
      <c r="F58" s="367"/>
      <c r="G58" s="367"/>
      <c r="H58" s="367"/>
      <c r="I58" s="367"/>
      <c r="J58" s="384"/>
      <c r="K58" s="393"/>
      <c r="L58" s="367"/>
      <c r="M58" s="367"/>
      <c r="N58" s="367"/>
    </row>
    <row r="59" spans="1:14" ht="23.25">
      <c r="A59" s="367" t="s">
        <v>41</v>
      </c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</row>
    <row r="60" spans="1:14" ht="23.25">
      <c r="A60" s="367" t="s">
        <v>42</v>
      </c>
      <c r="B60" s="367"/>
      <c r="C60" s="367"/>
      <c r="D60" s="367"/>
      <c r="E60" s="367"/>
      <c r="F60" s="367"/>
      <c r="G60" s="370"/>
      <c r="H60" s="367"/>
      <c r="I60" s="367"/>
      <c r="J60" s="367"/>
      <c r="K60" s="367"/>
      <c r="L60" s="367"/>
      <c r="M60" s="367"/>
      <c r="N60" s="367"/>
    </row>
    <row r="61" spans="1:14" ht="23.25">
      <c r="A61" s="367" t="s">
        <v>43</v>
      </c>
      <c r="B61" s="367"/>
      <c r="C61" s="367"/>
      <c r="D61" s="370"/>
      <c r="E61" s="367"/>
      <c r="F61" s="367"/>
      <c r="G61" s="370"/>
      <c r="H61" s="367"/>
      <c r="I61" s="367"/>
      <c r="J61" s="367"/>
      <c r="K61" s="367"/>
      <c r="L61" s="367"/>
      <c r="M61" s="367"/>
      <c r="N61" s="367"/>
    </row>
    <row r="62" spans="1:14" ht="23.25">
      <c r="A62" s="383" t="s">
        <v>44</v>
      </c>
      <c r="B62" s="370"/>
      <c r="C62" s="370"/>
      <c r="D62" s="370"/>
      <c r="E62" s="370"/>
      <c r="F62" s="370"/>
      <c r="G62" s="370"/>
      <c r="H62" s="370"/>
      <c r="I62" s="370"/>
      <c r="J62" s="367"/>
      <c r="K62" s="367"/>
      <c r="L62" s="367"/>
      <c r="M62" s="367"/>
      <c r="N62" s="367"/>
    </row>
    <row r="63" spans="1:14" ht="23.25">
      <c r="A63" s="367" t="s">
        <v>41</v>
      </c>
      <c r="B63" s="370"/>
      <c r="C63" s="394"/>
      <c r="D63" s="394"/>
      <c r="E63" s="394"/>
      <c r="F63" s="394"/>
      <c r="G63" s="394"/>
      <c r="H63" s="394"/>
      <c r="I63" s="370"/>
      <c r="J63" s="367"/>
      <c r="K63" s="367"/>
      <c r="L63" s="367"/>
      <c r="M63" s="367"/>
      <c r="N63" s="367"/>
    </row>
    <row r="64" spans="1:14" ht="23.25">
      <c r="A64" s="367" t="s">
        <v>42</v>
      </c>
      <c r="B64" s="370"/>
      <c r="C64" s="394"/>
      <c r="D64" s="394"/>
      <c r="E64" s="394"/>
      <c r="F64" s="394"/>
      <c r="G64" s="394"/>
      <c r="H64" s="394"/>
      <c r="I64" s="370"/>
      <c r="J64" s="367"/>
      <c r="K64" s="367"/>
      <c r="L64" s="367"/>
      <c r="M64" s="367"/>
      <c r="N64" s="367"/>
    </row>
    <row r="65" spans="1:14" ht="23.25">
      <c r="A65" s="367" t="s">
        <v>43</v>
      </c>
      <c r="B65" s="370"/>
      <c r="C65" s="394"/>
      <c r="D65" s="394"/>
      <c r="E65" s="394"/>
      <c r="F65" s="394"/>
      <c r="G65" s="394"/>
      <c r="H65" s="394"/>
      <c r="I65" s="370"/>
      <c r="J65" s="367"/>
      <c r="K65" s="367"/>
      <c r="L65" s="367"/>
      <c r="M65" s="367"/>
      <c r="N65" s="367"/>
    </row>
  </sheetData>
  <sheetProtection/>
  <mergeCells count="14">
    <mergeCell ref="I5:I6"/>
    <mergeCell ref="J5:J6"/>
    <mergeCell ref="K5:K6"/>
    <mergeCell ref="L5:L6"/>
    <mergeCell ref="M5:M6"/>
    <mergeCell ref="N5:N6"/>
    <mergeCell ref="A2:N2"/>
    <mergeCell ref="A3:N3"/>
    <mergeCell ref="A4:N4"/>
    <mergeCell ref="A5:A6"/>
    <mergeCell ref="B5:B6"/>
    <mergeCell ref="C5:C6"/>
    <mergeCell ref="D5:G5"/>
    <mergeCell ref="H5:H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25">
      <selection activeCell="E8" sqref="E8"/>
    </sheetView>
  </sheetViews>
  <sheetFormatPr defaultColWidth="7.57421875" defaultRowHeight="12.75"/>
  <cols>
    <col min="1" max="1" width="46.28125" style="224" customWidth="1"/>
    <col min="2" max="3" width="13.8515625" style="224" customWidth="1"/>
    <col min="4" max="4" width="5.57421875" style="224" customWidth="1"/>
    <col min="5" max="5" width="5.421875" style="224" customWidth="1"/>
    <col min="6" max="6" width="5.7109375" style="224" customWidth="1"/>
    <col min="7" max="7" width="5.57421875" style="224" customWidth="1"/>
    <col min="8" max="8" width="5.00390625" style="224" customWidth="1"/>
    <col min="9" max="10" width="5.28125" style="224" customWidth="1"/>
    <col min="11" max="11" width="5.00390625" style="224" customWidth="1"/>
    <col min="12" max="12" width="12.8515625" style="224" customWidth="1"/>
    <col min="13" max="13" width="14.00390625" style="224" customWidth="1"/>
    <col min="14" max="17" width="13.140625" style="224" customWidth="1"/>
    <col min="18" max="18" width="15.421875" style="224" customWidth="1"/>
    <col min="19" max="16384" width="7.57421875" style="224" customWidth="1"/>
  </cols>
  <sheetData>
    <row r="1" spans="1:18" ht="24">
      <c r="A1" s="518" t="s">
        <v>440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</row>
    <row r="2" spans="1:18" ht="24">
      <c r="A2" s="519" t="s">
        <v>52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</row>
    <row r="3" spans="1:18" ht="24">
      <c r="A3" s="519" t="s">
        <v>441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</row>
    <row r="4" spans="1:18" ht="24">
      <c r="A4" s="520" t="s">
        <v>442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</row>
    <row r="5" spans="1:18" s="227" customFormat="1" ht="97.5" customHeight="1">
      <c r="A5" s="496" t="s">
        <v>0</v>
      </c>
      <c r="B5" s="491" t="s">
        <v>1</v>
      </c>
      <c r="C5" s="491" t="s">
        <v>45</v>
      </c>
      <c r="D5" s="522" t="s">
        <v>46</v>
      </c>
      <c r="E5" s="523"/>
      <c r="F5" s="523"/>
      <c r="G5" s="523"/>
      <c r="H5" s="523"/>
      <c r="I5" s="523"/>
      <c r="J5" s="523"/>
      <c r="K5" s="524"/>
      <c r="L5" s="491" t="s">
        <v>2</v>
      </c>
      <c r="M5" s="224" t="s">
        <v>3</v>
      </c>
      <c r="N5" s="489" t="s">
        <v>4</v>
      </c>
      <c r="O5" s="491" t="s">
        <v>5</v>
      </c>
      <c r="P5" s="491" t="s">
        <v>6</v>
      </c>
      <c r="Q5" s="491" t="s">
        <v>7</v>
      </c>
      <c r="R5" s="491" t="s">
        <v>8</v>
      </c>
    </row>
    <row r="6" spans="1:18" s="227" customFormat="1" ht="46.5" customHeight="1">
      <c r="A6" s="497"/>
      <c r="B6" s="521"/>
      <c r="C6" s="493"/>
      <c r="D6" s="526" t="s">
        <v>9</v>
      </c>
      <c r="E6" s="526"/>
      <c r="F6" s="526" t="s">
        <v>10</v>
      </c>
      <c r="G6" s="526"/>
      <c r="H6" s="526" t="s">
        <v>11</v>
      </c>
      <c r="I6" s="526"/>
      <c r="J6" s="526" t="s">
        <v>12</v>
      </c>
      <c r="K6" s="526"/>
      <c r="L6" s="493"/>
      <c r="M6" s="224"/>
      <c r="N6" s="525"/>
      <c r="O6" s="493"/>
      <c r="P6" s="493"/>
      <c r="Q6" s="493"/>
      <c r="R6" s="493"/>
    </row>
    <row r="7" spans="1:18" s="227" customFormat="1" ht="24" customHeight="1">
      <c r="A7" s="229" t="s">
        <v>13</v>
      </c>
      <c r="B7" s="230"/>
      <c r="C7" s="230"/>
      <c r="D7" s="230" t="s">
        <v>443</v>
      </c>
      <c r="E7" s="230" t="s">
        <v>444</v>
      </c>
      <c r="F7" s="230" t="s">
        <v>443</v>
      </c>
      <c r="G7" s="230" t="s">
        <v>444</v>
      </c>
      <c r="H7" s="230" t="s">
        <v>443</v>
      </c>
      <c r="I7" s="230" t="s">
        <v>444</v>
      </c>
      <c r="J7" s="230" t="s">
        <v>443</v>
      </c>
      <c r="K7" s="230" t="s">
        <v>444</v>
      </c>
      <c r="L7" s="230"/>
      <c r="M7" s="231"/>
      <c r="N7" s="232"/>
      <c r="O7" s="233"/>
      <c r="P7" s="230"/>
      <c r="Q7" s="230"/>
      <c r="R7" s="396"/>
    </row>
    <row r="8" spans="1:18" s="227" customFormat="1" ht="26.25" customHeight="1">
      <c r="A8" s="234" t="s">
        <v>14</v>
      </c>
      <c r="B8" s="395"/>
      <c r="C8" s="395"/>
      <c r="D8" s="395"/>
      <c r="E8" s="395"/>
      <c r="F8" s="395"/>
      <c r="G8" s="395"/>
      <c r="H8" s="397"/>
      <c r="I8" s="397"/>
      <c r="J8" s="397"/>
      <c r="K8" s="397"/>
      <c r="L8" s="395"/>
      <c r="M8" s="358"/>
      <c r="N8" s="398"/>
      <c r="O8" s="395"/>
      <c r="P8" s="395"/>
      <c r="Q8" s="395"/>
      <c r="R8" s="395"/>
    </row>
    <row r="9" spans="1:18" s="246" customFormat="1" ht="24">
      <c r="A9" s="284" t="s">
        <v>15</v>
      </c>
      <c r="B9" s="241">
        <v>3</v>
      </c>
      <c r="C9" s="241"/>
      <c r="D9" s="241"/>
      <c r="E9" s="241"/>
      <c r="F9" s="241"/>
      <c r="G9" s="241"/>
      <c r="H9" s="241"/>
      <c r="I9" s="241"/>
      <c r="J9" s="241">
        <v>1</v>
      </c>
      <c r="K9" s="241">
        <v>2</v>
      </c>
      <c r="L9" s="241">
        <v>3</v>
      </c>
      <c r="M9" s="270"/>
      <c r="N9" s="243"/>
      <c r="O9" s="241"/>
      <c r="P9" s="241"/>
      <c r="Q9" s="241"/>
      <c r="R9" s="241"/>
    </row>
    <row r="10" spans="1:21" s="246" customFormat="1" ht="24">
      <c r="A10" s="284" t="s">
        <v>16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70"/>
      <c r="N10" s="272"/>
      <c r="O10" s="241"/>
      <c r="P10" s="241"/>
      <c r="Q10" s="241"/>
      <c r="R10" s="241"/>
      <c r="U10" s="399"/>
    </row>
    <row r="11" spans="1:18" s="246" customFormat="1" ht="24">
      <c r="A11" s="239" t="s">
        <v>445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70"/>
      <c r="N11" s="272"/>
      <c r="O11" s="241"/>
      <c r="P11" s="241"/>
      <c r="Q11" s="241"/>
      <c r="R11" s="241"/>
    </row>
    <row r="12" spans="1:18" s="246" customFormat="1" ht="24">
      <c r="A12" s="268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70"/>
      <c r="N12" s="243"/>
      <c r="O12" s="243"/>
      <c r="P12" s="243"/>
      <c r="Q12" s="243"/>
      <c r="R12" s="241"/>
    </row>
    <row r="13" spans="1:18" s="246" customFormat="1" ht="24">
      <c r="A13" s="268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70"/>
      <c r="N13" s="243"/>
      <c r="O13" s="244"/>
      <c r="P13" s="244"/>
      <c r="Q13" s="244"/>
      <c r="R13" s="241"/>
    </row>
    <row r="14" spans="1:18" ht="24">
      <c r="A14" s="280"/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</row>
    <row r="15" spans="1:18" ht="24">
      <c r="A15" s="280"/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</row>
    <row r="16" spans="1:19" ht="24">
      <c r="A16" s="284" t="s">
        <v>446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6"/>
    </row>
    <row r="17" spans="1:18" s="246" customFormat="1" ht="24">
      <c r="A17" s="268" t="s">
        <v>447</v>
      </c>
      <c r="B17" s="241"/>
      <c r="C17" s="241"/>
      <c r="D17" s="241"/>
      <c r="E17" s="241"/>
      <c r="F17" s="241"/>
      <c r="G17" s="241">
        <v>10</v>
      </c>
      <c r="H17" s="241"/>
      <c r="I17" s="241">
        <v>17</v>
      </c>
      <c r="J17" s="241"/>
      <c r="K17" s="241">
        <v>2</v>
      </c>
      <c r="L17" s="241">
        <v>29</v>
      </c>
      <c r="M17" s="241"/>
      <c r="N17" s="315">
        <v>4400</v>
      </c>
      <c r="O17" s="241" t="s">
        <v>448</v>
      </c>
      <c r="P17" s="315"/>
      <c r="Q17" s="315"/>
      <c r="R17" s="241"/>
    </row>
    <row r="18" spans="1:18" s="246" customFormat="1" ht="48">
      <c r="A18" s="268" t="s">
        <v>449</v>
      </c>
      <c r="B18" s="241"/>
      <c r="C18" s="241"/>
      <c r="D18" s="241"/>
      <c r="E18" s="241"/>
      <c r="F18" s="241"/>
      <c r="G18" s="241">
        <v>10</v>
      </c>
      <c r="H18" s="241"/>
      <c r="I18" s="241">
        <v>22</v>
      </c>
      <c r="J18" s="241"/>
      <c r="K18" s="241"/>
      <c r="L18" s="241">
        <v>22</v>
      </c>
      <c r="M18" s="241"/>
      <c r="N18" s="315">
        <v>9000</v>
      </c>
      <c r="O18" s="241" t="s">
        <v>448</v>
      </c>
      <c r="P18" s="315"/>
      <c r="Q18" s="315"/>
      <c r="R18" s="241"/>
    </row>
    <row r="19" spans="1:18" s="246" customFormat="1" ht="24">
      <c r="A19" s="268" t="s">
        <v>450</v>
      </c>
      <c r="B19" s="241"/>
      <c r="C19" s="241"/>
      <c r="D19" s="241"/>
      <c r="E19" s="241"/>
      <c r="F19" s="241"/>
      <c r="G19" s="241">
        <v>15</v>
      </c>
      <c r="H19" s="241"/>
      <c r="I19" s="241">
        <v>45</v>
      </c>
      <c r="J19" s="241"/>
      <c r="K19" s="241"/>
      <c r="L19" s="241">
        <v>60</v>
      </c>
      <c r="M19" s="241"/>
      <c r="N19" s="315">
        <v>13400</v>
      </c>
      <c r="O19" s="241" t="s">
        <v>448</v>
      </c>
      <c r="P19" s="315"/>
      <c r="Q19" s="315"/>
      <c r="R19" s="241"/>
    </row>
    <row r="20" spans="1:18" s="246" customFormat="1" ht="24">
      <c r="A20" s="284" t="s">
        <v>451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4"/>
      <c r="O20" s="241"/>
      <c r="P20" s="241"/>
      <c r="Q20" s="244"/>
      <c r="R20" s="241"/>
    </row>
    <row r="21" spans="1:18" ht="24">
      <c r="A21" s="280"/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</row>
    <row r="22" spans="1:18" ht="24">
      <c r="A22" s="280"/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</row>
    <row r="23" spans="1:18" ht="24">
      <c r="A23" s="280"/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</row>
    <row r="24" spans="1:18" s="246" customFormat="1" ht="24">
      <c r="A24" s="345" t="s">
        <v>452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4"/>
      <c r="O24" s="241"/>
      <c r="P24" s="244"/>
      <c r="Q24" s="241"/>
      <c r="R24" s="241"/>
    </row>
    <row r="25" spans="1:18" s="246" customFormat="1" ht="24">
      <c r="A25" s="268" t="s">
        <v>453</v>
      </c>
      <c r="B25" s="315"/>
      <c r="C25" s="241"/>
      <c r="D25" s="241"/>
      <c r="E25" s="241"/>
      <c r="F25" s="241"/>
      <c r="G25" s="241">
        <v>13</v>
      </c>
      <c r="H25" s="241">
        <v>1</v>
      </c>
      <c r="I25" s="241">
        <v>10</v>
      </c>
      <c r="J25" s="241"/>
      <c r="K25" s="241">
        <v>1</v>
      </c>
      <c r="L25" s="241">
        <v>25</v>
      </c>
      <c r="M25" s="241"/>
      <c r="N25" s="244">
        <v>20000</v>
      </c>
      <c r="O25" s="241" t="s">
        <v>448</v>
      </c>
      <c r="P25" s="244">
        <v>20000</v>
      </c>
      <c r="Q25" s="244">
        <v>20000</v>
      </c>
      <c r="R25" s="241">
        <v>20</v>
      </c>
    </row>
    <row r="26" spans="1:18" s="246" customFormat="1" ht="24">
      <c r="A26" s="268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4"/>
      <c r="O26" s="241"/>
      <c r="P26" s="244"/>
      <c r="Q26" s="241"/>
      <c r="R26" s="241"/>
    </row>
    <row r="27" spans="1:18" ht="24">
      <c r="A27" s="268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80"/>
      <c r="N27" s="280"/>
      <c r="O27" s="280"/>
      <c r="P27" s="280"/>
      <c r="Q27" s="280"/>
      <c r="R27" s="280"/>
    </row>
    <row r="28" spans="1:18" ht="24">
      <c r="A28" s="280"/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3"/>
      <c r="O28" s="280"/>
      <c r="P28" s="283"/>
      <c r="Q28" s="280"/>
      <c r="R28" s="280"/>
    </row>
    <row r="29" spans="1:18" ht="24">
      <c r="A29" s="268"/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3"/>
      <c r="O29" s="280"/>
      <c r="P29" s="283"/>
      <c r="Q29" s="280"/>
      <c r="R29" s="280"/>
    </row>
    <row r="30" spans="1:18" ht="24">
      <c r="A30" s="280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</row>
    <row r="31" spans="1:18" ht="24">
      <c r="A31" s="280"/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</row>
    <row r="32" spans="1:18" s="246" customFormat="1" ht="24">
      <c r="A32" s="284" t="s">
        <v>21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4"/>
      <c r="O32" s="244"/>
      <c r="P32" s="244"/>
      <c r="Q32" s="244"/>
      <c r="R32" s="241"/>
    </row>
    <row r="33" spans="1:18" s="246" customFormat="1" ht="24">
      <c r="A33" s="241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4"/>
      <c r="O33" s="241"/>
      <c r="P33" s="241"/>
      <c r="Q33" s="241"/>
      <c r="R33" s="241"/>
    </row>
    <row r="34" spans="1:18" s="246" customFormat="1" ht="24">
      <c r="A34" s="241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</row>
    <row r="35" spans="1:18" s="246" customFormat="1" ht="24">
      <c r="A35" s="284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</row>
    <row r="36" spans="1:18" ht="48">
      <c r="A36" s="285" t="s">
        <v>23</v>
      </c>
      <c r="B36" s="286"/>
      <c r="C36" s="286"/>
      <c r="D36" s="230" t="s">
        <v>443</v>
      </c>
      <c r="E36" s="230" t="s">
        <v>444</v>
      </c>
      <c r="F36" s="230" t="s">
        <v>443</v>
      </c>
      <c r="G36" s="230" t="s">
        <v>444</v>
      </c>
      <c r="H36" s="230" t="s">
        <v>443</v>
      </c>
      <c r="I36" s="230" t="s">
        <v>444</v>
      </c>
      <c r="J36" s="230" t="s">
        <v>443</v>
      </c>
      <c r="K36" s="230" t="s">
        <v>444</v>
      </c>
      <c r="L36" s="286"/>
      <c r="M36" s="286"/>
      <c r="N36" s="286"/>
      <c r="O36" s="286"/>
      <c r="P36" s="286"/>
      <c r="Q36" s="286"/>
      <c r="R36" s="286"/>
    </row>
    <row r="37" spans="1:18" s="246" customFormat="1" ht="24">
      <c r="A37" s="284" t="s">
        <v>24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</row>
    <row r="38" spans="1:18" s="246" customFormat="1" ht="24">
      <c r="A38" s="284" t="s">
        <v>25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</row>
    <row r="39" spans="1:18" s="246" customFormat="1" ht="24">
      <c r="A39" s="284" t="s">
        <v>26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</row>
    <row r="40" spans="1:18" s="246" customFormat="1" ht="24">
      <c r="A40" s="284" t="s">
        <v>27</v>
      </c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</row>
    <row r="41" spans="1:18" ht="48">
      <c r="A41" s="285" t="s">
        <v>28</v>
      </c>
      <c r="B41" s="286"/>
      <c r="C41" s="286"/>
      <c r="D41" s="286"/>
      <c r="E41" s="286"/>
      <c r="F41" s="286"/>
      <c r="G41" s="286"/>
      <c r="H41" s="230"/>
      <c r="I41" s="230"/>
      <c r="J41" s="230"/>
      <c r="K41" s="233"/>
      <c r="L41" s="286"/>
      <c r="M41" s="286"/>
      <c r="N41" s="286"/>
      <c r="O41" s="286"/>
      <c r="P41" s="286"/>
      <c r="Q41" s="286"/>
      <c r="R41" s="286"/>
    </row>
    <row r="42" spans="1:18" s="246" customFormat="1" ht="48">
      <c r="A42" s="239" t="s">
        <v>29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</row>
    <row r="43" spans="1:18" s="246" customFormat="1" ht="24">
      <c r="A43" s="284" t="s">
        <v>30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</row>
    <row r="44" spans="1:18" s="246" customFormat="1" ht="24">
      <c r="A44" s="284" t="s">
        <v>47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</row>
    <row r="45" spans="1:18" s="246" customFormat="1" ht="24">
      <c r="A45" s="284" t="s">
        <v>48</v>
      </c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</row>
    <row r="46" spans="1:18" s="246" customFormat="1" ht="24">
      <c r="A46" s="239" t="s">
        <v>49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</row>
    <row r="47" spans="1:18" s="246" customFormat="1" ht="24">
      <c r="A47" s="239"/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</row>
    <row r="48" spans="1:18" s="246" customFormat="1" ht="24">
      <c r="A48" s="239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</row>
    <row r="49" spans="1:18" ht="24">
      <c r="A49" s="289" t="s">
        <v>31</v>
      </c>
      <c r="B49" s="286"/>
      <c r="C49" s="286"/>
      <c r="D49" s="286"/>
      <c r="E49" s="286"/>
      <c r="F49" s="286"/>
      <c r="G49" s="286"/>
      <c r="H49" s="230"/>
      <c r="I49" s="230"/>
      <c r="J49" s="230"/>
      <c r="K49" s="233"/>
      <c r="L49" s="286"/>
      <c r="M49" s="286"/>
      <c r="N49" s="286"/>
      <c r="O49" s="286"/>
      <c r="P49" s="286"/>
      <c r="Q49" s="286"/>
      <c r="R49" s="286"/>
    </row>
    <row r="50" spans="1:18" s="246" customFormat="1" ht="24">
      <c r="A50" s="290" t="s">
        <v>32</v>
      </c>
      <c r="B50" s="244"/>
      <c r="C50" s="241">
        <v>630</v>
      </c>
      <c r="D50" s="241">
        <v>65</v>
      </c>
      <c r="E50" s="241">
        <v>50</v>
      </c>
      <c r="F50" s="241">
        <v>180</v>
      </c>
      <c r="G50" s="241">
        <v>200</v>
      </c>
      <c r="H50" s="241">
        <v>60</v>
      </c>
      <c r="I50" s="241">
        <v>67</v>
      </c>
      <c r="J50" s="241"/>
      <c r="K50" s="241"/>
      <c r="L50" s="241">
        <v>630</v>
      </c>
      <c r="M50" s="241"/>
      <c r="N50" s="241"/>
      <c r="O50" s="241"/>
      <c r="P50" s="241"/>
      <c r="Q50" s="241"/>
      <c r="R50" s="241"/>
    </row>
    <row r="51" spans="1:18" s="246" customFormat="1" ht="24">
      <c r="A51" s="290" t="s">
        <v>454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</row>
    <row r="52" spans="1:18" s="246" customFormat="1" ht="24">
      <c r="A52" s="290" t="s">
        <v>34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</row>
    <row r="53" spans="1:18" s="246" customFormat="1" ht="24">
      <c r="A53" s="290" t="s">
        <v>455</v>
      </c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</row>
    <row r="54" spans="1:18" s="246" customFormat="1" ht="24">
      <c r="A54" s="290" t="s">
        <v>35</v>
      </c>
      <c r="B54" s="244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4"/>
      <c r="O54" s="241"/>
      <c r="P54" s="241"/>
      <c r="Q54" s="241"/>
      <c r="R54" s="241"/>
    </row>
    <row r="55" spans="1:18" ht="24">
      <c r="A55" s="280" t="s">
        <v>456</v>
      </c>
      <c r="B55" s="280"/>
      <c r="C55" s="280">
        <v>50</v>
      </c>
      <c r="D55" s="280"/>
      <c r="E55" s="280"/>
      <c r="F55" s="280">
        <v>10</v>
      </c>
      <c r="G55" s="280">
        <v>16</v>
      </c>
      <c r="H55" s="280">
        <v>16</v>
      </c>
      <c r="I55" s="280">
        <v>9</v>
      </c>
      <c r="J55" s="280"/>
      <c r="K55" s="280"/>
      <c r="L55" s="280">
        <v>50</v>
      </c>
      <c r="M55" s="280"/>
      <c r="N55" s="280"/>
      <c r="O55" s="280"/>
      <c r="P55" s="280"/>
      <c r="Q55" s="280"/>
      <c r="R55" s="280"/>
    </row>
    <row r="56" spans="1:18" ht="24">
      <c r="A56" s="280" t="s">
        <v>457</v>
      </c>
      <c r="B56" s="280"/>
      <c r="C56" s="280">
        <v>50</v>
      </c>
      <c r="D56" s="280">
        <v>25</v>
      </c>
      <c r="E56" s="280">
        <v>10</v>
      </c>
      <c r="F56" s="280"/>
      <c r="G56" s="280"/>
      <c r="H56" s="280">
        <v>15</v>
      </c>
      <c r="I56" s="280">
        <v>5</v>
      </c>
      <c r="J56" s="280"/>
      <c r="K56" s="280"/>
      <c r="L56" s="280">
        <v>55</v>
      </c>
      <c r="M56" s="280"/>
      <c r="N56" s="280"/>
      <c r="O56" s="280"/>
      <c r="P56" s="280"/>
      <c r="Q56" s="280"/>
      <c r="R56" s="280"/>
    </row>
    <row r="57" spans="1:18" ht="24">
      <c r="A57" s="280" t="s">
        <v>458</v>
      </c>
      <c r="B57" s="280"/>
      <c r="C57" s="280">
        <v>57</v>
      </c>
      <c r="D57" s="280"/>
      <c r="E57" s="280"/>
      <c r="F57" s="280">
        <v>20</v>
      </c>
      <c r="G57" s="280">
        <v>12</v>
      </c>
      <c r="H57" s="280">
        <v>8</v>
      </c>
      <c r="I57" s="280">
        <v>21</v>
      </c>
      <c r="J57" s="280"/>
      <c r="K57" s="280"/>
      <c r="L57" s="280">
        <v>57</v>
      </c>
      <c r="M57" s="280"/>
      <c r="N57" s="280"/>
      <c r="O57" s="280"/>
      <c r="P57" s="280"/>
      <c r="Q57" s="280"/>
      <c r="R57" s="280"/>
    </row>
    <row r="58" spans="1:18" ht="24">
      <c r="A58" s="280" t="s">
        <v>459</v>
      </c>
      <c r="B58" s="280"/>
      <c r="C58" s="280">
        <v>70</v>
      </c>
      <c r="D58" s="280"/>
      <c r="E58" s="400"/>
      <c r="F58" s="280">
        <v>15</v>
      </c>
      <c r="G58" s="280">
        <v>15</v>
      </c>
      <c r="H58" s="280">
        <v>19</v>
      </c>
      <c r="I58" s="280">
        <v>21</v>
      </c>
      <c r="J58" s="280"/>
      <c r="K58" s="280"/>
      <c r="L58" s="280">
        <v>70</v>
      </c>
      <c r="M58" s="280"/>
      <c r="N58" s="280"/>
      <c r="O58" s="280"/>
      <c r="P58" s="280"/>
      <c r="Q58" s="280"/>
      <c r="R58" s="280"/>
    </row>
    <row r="59" spans="1:18" ht="24">
      <c r="A59" s="280" t="s">
        <v>460</v>
      </c>
      <c r="B59" s="280"/>
      <c r="C59" s="280">
        <v>53</v>
      </c>
      <c r="D59" s="280">
        <v>10</v>
      </c>
      <c r="E59" s="280">
        <v>12</v>
      </c>
      <c r="F59" s="280">
        <v>20</v>
      </c>
      <c r="G59" s="280">
        <v>11</v>
      </c>
      <c r="H59" s="280"/>
      <c r="I59" s="280"/>
      <c r="J59" s="280"/>
      <c r="K59" s="280"/>
      <c r="L59" s="280">
        <v>53</v>
      </c>
      <c r="M59" s="280"/>
      <c r="N59" s="280"/>
      <c r="O59" s="280"/>
      <c r="P59" s="280"/>
      <c r="Q59" s="280"/>
      <c r="R59" s="280"/>
    </row>
    <row r="60" spans="1:18" ht="24">
      <c r="A60" s="280" t="s">
        <v>461</v>
      </c>
      <c r="B60" s="280">
        <v>40</v>
      </c>
      <c r="C60" s="280">
        <v>20</v>
      </c>
      <c r="D60" s="280"/>
      <c r="E60" s="280"/>
      <c r="F60" s="280">
        <v>13</v>
      </c>
      <c r="G60" s="280">
        <v>7</v>
      </c>
      <c r="H60" s="280"/>
      <c r="I60" s="280"/>
      <c r="J60" s="280"/>
      <c r="K60" s="280"/>
      <c r="L60" s="280">
        <v>20</v>
      </c>
      <c r="M60" s="280"/>
      <c r="N60" s="280">
        <v>6000</v>
      </c>
      <c r="O60" s="280">
        <v>6000</v>
      </c>
      <c r="P60" s="280">
        <v>6000</v>
      </c>
      <c r="Q60" s="280">
        <v>6000</v>
      </c>
      <c r="R60" s="280">
        <v>100</v>
      </c>
    </row>
    <row r="61" spans="1:18" ht="24">
      <c r="A61" s="280" t="s">
        <v>462</v>
      </c>
      <c r="B61" s="280">
        <v>40</v>
      </c>
      <c r="C61" s="280">
        <v>20</v>
      </c>
      <c r="D61" s="280"/>
      <c r="E61" s="280"/>
      <c r="F61" s="280">
        <v>14</v>
      </c>
      <c r="G61" s="280">
        <v>2</v>
      </c>
      <c r="H61" s="280">
        <v>4</v>
      </c>
      <c r="I61" s="280">
        <v>4</v>
      </c>
      <c r="J61" s="280"/>
      <c r="K61" s="280"/>
      <c r="L61" s="280">
        <v>20</v>
      </c>
      <c r="M61" s="280"/>
      <c r="N61" s="280">
        <v>6000</v>
      </c>
      <c r="O61" s="280">
        <v>6000</v>
      </c>
      <c r="P61" s="280">
        <v>6000</v>
      </c>
      <c r="Q61" s="280">
        <v>6000</v>
      </c>
      <c r="R61" s="280">
        <v>100</v>
      </c>
    </row>
    <row r="62" spans="1:18" ht="24">
      <c r="A62" s="233"/>
      <c r="B62" s="286"/>
      <c r="C62" s="286"/>
      <c r="D62" s="230"/>
      <c r="E62" s="230"/>
      <c r="F62" s="230"/>
      <c r="G62" s="230"/>
      <c r="H62" s="230"/>
      <c r="I62" s="230"/>
      <c r="J62" s="230"/>
      <c r="K62" s="230"/>
      <c r="L62" s="286"/>
      <c r="M62" s="286"/>
      <c r="N62" s="286"/>
      <c r="O62" s="286"/>
      <c r="P62" s="286"/>
      <c r="Q62" s="286"/>
      <c r="R62" s="286"/>
    </row>
    <row r="63" spans="1:18" s="246" customFormat="1" ht="24">
      <c r="A63" s="345" t="s">
        <v>463</v>
      </c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</row>
    <row r="64" spans="1:18" s="246" customFormat="1" ht="24">
      <c r="A64" s="290" t="s">
        <v>464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</row>
    <row r="65" spans="1:18" s="246" customFormat="1" ht="24">
      <c r="A65" s="290" t="s">
        <v>38</v>
      </c>
      <c r="B65" s="241"/>
      <c r="C65" s="240"/>
      <c r="D65" s="241"/>
      <c r="E65" s="241"/>
      <c r="F65" s="241"/>
      <c r="G65" s="241"/>
      <c r="H65" s="241"/>
      <c r="I65" s="241"/>
      <c r="J65" s="241"/>
      <c r="K65" s="241"/>
      <c r="L65" s="240"/>
      <c r="M65" s="241"/>
      <c r="N65" s="244"/>
      <c r="O65" s="241"/>
      <c r="P65" s="244"/>
      <c r="Q65" s="244"/>
      <c r="R65" s="241"/>
    </row>
    <row r="66" spans="1:18" s="246" customFormat="1" ht="24">
      <c r="A66" s="290" t="s">
        <v>39</v>
      </c>
      <c r="B66" s="241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4"/>
      <c r="O66" s="241"/>
      <c r="P66" s="241"/>
      <c r="Q66" s="241"/>
      <c r="R66" s="241"/>
    </row>
    <row r="67" spans="1:18" ht="24">
      <c r="A67" s="273"/>
      <c r="B67" s="280"/>
      <c r="C67" s="280"/>
      <c r="D67" s="280"/>
      <c r="E67" s="280"/>
      <c r="F67" s="280"/>
      <c r="G67" s="280"/>
      <c r="H67" s="280"/>
      <c r="I67" s="280"/>
      <c r="J67" s="280"/>
      <c r="K67" s="280"/>
      <c r="L67" s="280"/>
      <c r="M67" s="283"/>
      <c r="N67" s="283"/>
      <c r="O67" s="283"/>
      <c r="P67" s="283"/>
      <c r="Q67" s="283"/>
      <c r="R67" s="280"/>
    </row>
    <row r="68" spans="1:18" ht="24">
      <c r="A68" s="273"/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3"/>
      <c r="O68" s="280"/>
      <c r="P68" s="283"/>
      <c r="Q68" s="280"/>
      <c r="R68" s="280"/>
    </row>
    <row r="69" spans="1:18" ht="24">
      <c r="A69" s="273" t="s">
        <v>94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</row>
    <row r="70" spans="1:18" s="246" customFormat="1" ht="24">
      <c r="A70" s="290" t="s">
        <v>40</v>
      </c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</row>
    <row r="71" spans="1:18" s="246" customFormat="1" ht="24">
      <c r="A71" s="241" t="s">
        <v>41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</row>
    <row r="72" spans="1:18" s="246" customFormat="1" ht="24">
      <c r="A72" s="241" t="s">
        <v>42</v>
      </c>
      <c r="B72" s="241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</row>
    <row r="73" spans="1:18" s="246" customFormat="1" ht="24">
      <c r="A73" s="241" t="s">
        <v>43</v>
      </c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</row>
    <row r="74" spans="1:18" s="246" customFormat="1" ht="24">
      <c r="A74" s="290" t="s">
        <v>44</v>
      </c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</row>
    <row r="75" spans="1:18" s="246" customFormat="1" ht="24">
      <c r="A75" s="241" t="s">
        <v>41</v>
      </c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</row>
    <row r="76" spans="1:18" s="246" customFormat="1" ht="24">
      <c r="A76" s="241" t="s">
        <v>42</v>
      </c>
      <c r="B76" s="241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</row>
    <row r="77" spans="1:18" s="246" customFormat="1" ht="24">
      <c r="A77" s="241" t="s">
        <v>43</v>
      </c>
      <c r="B77" s="241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</row>
  </sheetData>
  <sheetProtection/>
  <mergeCells count="18">
    <mergeCell ref="O5:O6"/>
    <mergeCell ref="P5:P6"/>
    <mergeCell ref="Q5:Q6"/>
    <mergeCell ref="R5:R6"/>
    <mergeCell ref="D6:E6"/>
    <mergeCell ref="F6:G6"/>
    <mergeCell ref="H6:I6"/>
    <mergeCell ref="J6:K6"/>
    <mergeCell ref="A1:R1"/>
    <mergeCell ref="A2:R2"/>
    <mergeCell ref="A3:R3"/>
    <mergeCell ref="A4:R4"/>
    <mergeCell ref="A5:A6"/>
    <mergeCell ref="B5:B6"/>
    <mergeCell ref="C5:C6"/>
    <mergeCell ref="D5:K5"/>
    <mergeCell ref="L5:L6"/>
    <mergeCell ref="N5:N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22"/>
  <sheetViews>
    <sheetView zoomScalePageLayoutView="0" workbookViewId="0" topLeftCell="A1">
      <selection activeCell="A4" sqref="A4:N4"/>
    </sheetView>
  </sheetViews>
  <sheetFormatPr defaultColWidth="9.140625" defaultRowHeight="12.75"/>
  <cols>
    <col min="1" max="1" width="27.28125" style="0" customWidth="1"/>
    <col min="2" max="2" width="9.140625" style="0" hidden="1" customWidth="1"/>
    <col min="13" max="13" width="17.140625" style="0" customWidth="1"/>
  </cols>
  <sheetData>
    <row r="2" spans="1:14" ht="18.75">
      <c r="A2" s="527" t="s">
        <v>465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</row>
    <row r="3" spans="1:14" ht="18.75">
      <c r="A3" s="527" t="s">
        <v>466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</row>
    <row r="4" spans="1:14" ht="19.5" thickBot="1">
      <c r="A4" s="528" t="s">
        <v>467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</row>
    <row r="5" spans="1:14" ht="55.5" customHeight="1" thickBot="1">
      <c r="A5" s="550" t="s">
        <v>468</v>
      </c>
      <c r="B5" s="550" t="s">
        <v>1</v>
      </c>
      <c r="C5" s="550" t="s">
        <v>469</v>
      </c>
      <c r="D5" s="597" t="s">
        <v>470</v>
      </c>
      <c r="E5" s="598"/>
      <c r="F5" s="598"/>
      <c r="G5" s="599"/>
      <c r="H5" s="550" t="s">
        <v>2</v>
      </c>
      <c r="I5" s="550" t="s">
        <v>3</v>
      </c>
      <c r="J5" s="550" t="s">
        <v>471</v>
      </c>
      <c r="K5" s="550" t="s">
        <v>5</v>
      </c>
      <c r="L5" s="550" t="s">
        <v>6</v>
      </c>
      <c r="M5" s="550" t="s">
        <v>7</v>
      </c>
      <c r="N5" s="550" t="s">
        <v>8</v>
      </c>
    </row>
    <row r="6" spans="1:14" ht="38.25" thickBot="1">
      <c r="A6" s="551"/>
      <c r="B6" s="551"/>
      <c r="C6" s="551"/>
      <c r="D6" s="402" t="s">
        <v>472</v>
      </c>
      <c r="E6" s="403" t="s">
        <v>473</v>
      </c>
      <c r="F6" s="403" t="s">
        <v>474</v>
      </c>
      <c r="G6" s="403" t="s">
        <v>475</v>
      </c>
      <c r="H6" s="551"/>
      <c r="I6" s="551"/>
      <c r="J6" s="551"/>
      <c r="K6" s="551"/>
      <c r="L6" s="551"/>
      <c r="M6" s="551"/>
      <c r="N6" s="551"/>
    </row>
    <row r="7" spans="1:14" ht="38.25" thickBot="1">
      <c r="A7" s="404" t="s">
        <v>476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</row>
    <row r="8" spans="1:14" ht="19.5" thickBot="1">
      <c r="A8" s="406" t="s">
        <v>477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</row>
    <row r="9" spans="1:14" ht="19.5" thickBot="1">
      <c r="A9" s="406" t="s">
        <v>478</v>
      </c>
      <c r="B9" s="407">
        <v>9</v>
      </c>
      <c r="C9" s="408" t="s">
        <v>51</v>
      </c>
      <c r="D9" s="408" t="s">
        <v>51</v>
      </c>
      <c r="E9" s="408" t="s">
        <v>51</v>
      </c>
      <c r="F9" s="409">
        <v>9</v>
      </c>
      <c r="G9" s="408" t="s">
        <v>51</v>
      </c>
      <c r="H9" s="409">
        <v>9</v>
      </c>
      <c r="I9" s="410">
        <v>1</v>
      </c>
      <c r="J9" s="411">
        <v>4950</v>
      </c>
      <c r="K9" s="408" t="s">
        <v>51</v>
      </c>
      <c r="L9" s="412">
        <v>4950</v>
      </c>
      <c r="M9" s="412">
        <v>4950</v>
      </c>
      <c r="N9" s="408">
        <v>100</v>
      </c>
    </row>
    <row r="10" spans="1:14" ht="19.5" thickBot="1">
      <c r="A10" s="406" t="s">
        <v>479</v>
      </c>
      <c r="B10" s="413"/>
      <c r="C10" s="408"/>
      <c r="D10" s="408"/>
      <c r="E10" s="408"/>
      <c r="F10" s="408"/>
      <c r="G10" s="408"/>
      <c r="H10" s="408"/>
      <c r="I10" s="408"/>
      <c r="J10" s="408"/>
      <c r="K10" s="408" t="s">
        <v>51</v>
      </c>
      <c r="L10" s="412">
        <v>4950</v>
      </c>
      <c r="M10" s="412">
        <v>4950</v>
      </c>
      <c r="N10" s="408">
        <v>100</v>
      </c>
    </row>
    <row r="11" spans="1:14" ht="18.75">
      <c r="A11" s="414" t="s">
        <v>480</v>
      </c>
      <c r="B11" s="595">
        <v>167</v>
      </c>
      <c r="C11" s="550" t="s">
        <v>51</v>
      </c>
      <c r="D11" s="532" t="s">
        <v>51</v>
      </c>
      <c r="E11" s="532">
        <v>3</v>
      </c>
      <c r="F11" s="532">
        <v>17</v>
      </c>
      <c r="G11" s="532" t="s">
        <v>51</v>
      </c>
      <c r="H11" s="532">
        <v>20</v>
      </c>
      <c r="I11" s="532" t="s">
        <v>51</v>
      </c>
      <c r="J11" s="540">
        <v>142200</v>
      </c>
      <c r="K11" s="564">
        <v>6775</v>
      </c>
      <c r="L11" s="564">
        <v>39845</v>
      </c>
      <c r="M11" s="544">
        <v>46620</v>
      </c>
      <c r="N11" s="580">
        <v>32.78</v>
      </c>
    </row>
    <row r="12" spans="1:14" ht="19.5" thickBot="1">
      <c r="A12" s="406" t="s">
        <v>481</v>
      </c>
      <c r="B12" s="596"/>
      <c r="C12" s="551"/>
      <c r="D12" s="533"/>
      <c r="E12" s="533"/>
      <c r="F12" s="533"/>
      <c r="G12" s="533"/>
      <c r="H12" s="533"/>
      <c r="I12" s="533"/>
      <c r="J12" s="541"/>
      <c r="K12" s="565"/>
      <c r="L12" s="565"/>
      <c r="M12" s="545"/>
      <c r="N12" s="581"/>
    </row>
    <row r="13" spans="1:14" ht="18.75">
      <c r="A13" s="414" t="s">
        <v>482</v>
      </c>
      <c r="B13" s="550" t="s">
        <v>51</v>
      </c>
      <c r="C13" s="550" t="s">
        <v>51</v>
      </c>
      <c r="D13" s="532" t="s">
        <v>51</v>
      </c>
      <c r="E13" s="532">
        <v>3</v>
      </c>
      <c r="F13" s="532">
        <v>17</v>
      </c>
      <c r="G13" s="532" t="s">
        <v>51</v>
      </c>
      <c r="H13" s="532">
        <v>20</v>
      </c>
      <c r="I13" s="532">
        <v>100</v>
      </c>
      <c r="J13" s="532" t="s">
        <v>51</v>
      </c>
      <c r="K13" s="532" t="s">
        <v>51</v>
      </c>
      <c r="L13" s="564">
        <v>3000</v>
      </c>
      <c r="M13" s="564">
        <v>2275</v>
      </c>
      <c r="N13" s="532">
        <v>100</v>
      </c>
    </row>
    <row r="14" spans="1:14" ht="19.5" thickBot="1">
      <c r="A14" s="406" t="s">
        <v>483</v>
      </c>
      <c r="B14" s="551"/>
      <c r="C14" s="551"/>
      <c r="D14" s="533"/>
      <c r="E14" s="533"/>
      <c r="F14" s="533"/>
      <c r="G14" s="533"/>
      <c r="H14" s="533"/>
      <c r="I14" s="533"/>
      <c r="J14" s="533"/>
      <c r="K14" s="533"/>
      <c r="L14" s="565"/>
      <c r="M14" s="565"/>
      <c r="N14" s="533"/>
    </row>
    <row r="15" spans="1:14" ht="19.5" thickBot="1">
      <c r="A15" s="406" t="s">
        <v>484</v>
      </c>
      <c r="B15" s="413" t="s">
        <v>51</v>
      </c>
      <c r="C15" s="413" t="s">
        <v>51</v>
      </c>
      <c r="D15" s="408" t="s">
        <v>51</v>
      </c>
      <c r="E15" s="408" t="s">
        <v>51</v>
      </c>
      <c r="F15" s="408" t="s">
        <v>51</v>
      </c>
      <c r="G15" s="408" t="s">
        <v>51</v>
      </c>
      <c r="H15" s="408" t="s">
        <v>51</v>
      </c>
      <c r="I15" s="408" t="s">
        <v>51</v>
      </c>
      <c r="J15" s="408" t="s">
        <v>51</v>
      </c>
      <c r="K15" s="408" t="s">
        <v>51</v>
      </c>
      <c r="L15" s="412">
        <v>36845</v>
      </c>
      <c r="M15" s="412">
        <v>4500</v>
      </c>
      <c r="N15" s="408">
        <v>100</v>
      </c>
    </row>
    <row r="16" spans="1:14" ht="38.25" thickBot="1">
      <c r="A16" s="406" t="s">
        <v>485</v>
      </c>
      <c r="B16" s="407">
        <v>150</v>
      </c>
      <c r="C16" s="408">
        <v>20</v>
      </c>
      <c r="D16" s="408" t="s">
        <v>51</v>
      </c>
      <c r="E16" s="408">
        <v>8</v>
      </c>
      <c r="F16" s="408">
        <v>9</v>
      </c>
      <c r="G16" s="408">
        <v>3</v>
      </c>
      <c r="H16" s="408">
        <v>40</v>
      </c>
      <c r="I16" s="408">
        <v>13.33</v>
      </c>
      <c r="J16" s="411">
        <v>120000</v>
      </c>
      <c r="K16" s="408" t="s">
        <v>51</v>
      </c>
      <c r="L16" s="408" t="s">
        <v>486</v>
      </c>
      <c r="M16" s="415">
        <v>21950</v>
      </c>
      <c r="N16" s="416">
        <v>18.29</v>
      </c>
    </row>
    <row r="17" spans="1:14" ht="38.25" thickBot="1">
      <c r="A17" s="406" t="s">
        <v>487</v>
      </c>
      <c r="B17" s="413"/>
      <c r="C17" s="408"/>
      <c r="D17" s="408"/>
      <c r="E17" s="408">
        <v>5</v>
      </c>
      <c r="F17" s="408">
        <v>11</v>
      </c>
      <c r="G17" s="408">
        <v>4</v>
      </c>
      <c r="H17" s="408">
        <v>20</v>
      </c>
      <c r="I17" s="408"/>
      <c r="J17" s="408"/>
      <c r="K17" s="408"/>
      <c r="L17" s="408"/>
      <c r="M17" s="408"/>
      <c r="N17" s="408"/>
    </row>
    <row r="18" spans="1:14" ht="38.25" thickBot="1">
      <c r="A18" s="406" t="s">
        <v>488</v>
      </c>
      <c r="B18" s="407">
        <v>167</v>
      </c>
      <c r="C18" s="408">
        <v>74</v>
      </c>
      <c r="D18" s="408" t="s">
        <v>51</v>
      </c>
      <c r="E18" s="408">
        <v>8</v>
      </c>
      <c r="F18" s="408">
        <v>9</v>
      </c>
      <c r="G18" s="408">
        <v>3</v>
      </c>
      <c r="H18" s="408">
        <v>94</v>
      </c>
      <c r="I18" s="417">
        <v>14.37</v>
      </c>
      <c r="J18" s="411">
        <v>130000</v>
      </c>
      <c r="K18" s="408" t="s">
        <v>51</v>
      </c>
      <c r="L18" s="418">
        <v>56890</v>
      </c>
      <c r="M18" s="419">
        <v>56890</v>
      </c>
      <c r="N18" s="408">
        <v>43.76</v>
      </c>
    </row>
    <row r="19" spans="1:14" ht="37.5">
      <c r="A19" s="420" t="s">
        <v>489</v>
      </c>
      <c r="B19" s="595">
        <v>24</v>
      </c>
      <c r="C19" s="532" t="s">
        <v>51</v>
      </c>
      <c r="D19" s="532" t="s">
        <v>51</v>
      </c>
      <c r="E19" s="532" t="s">
        <v>51</v>
      </c>
      <c r="F19" s="532" t="s">
        <v>51</v>
      </c>
      <c r="G19" s="532" t="s">
        <v>51</v>
      </c>
      <c r="H19" s="536">
        <v>24</v>
      </c>
      <c r="I19" s="536">
        <v>100</v>
      </c>
      <c r="J19" s="532"/>
      <c r="K19" s="532" t="s">
        <v>51</v>
      </c>
      <c r="L19" s="564">
        <v>12000</v>
      </c>
      <c r="M19" s="532" t="s">
        <v>51</v>
      </c>
      <c r="N19" s="532" t="s">
        <v>51</v>
      </c>
    </row>
    <row r="20" spans="1:14" ht="19.5" thickBot="1">
      <c r="A20" s="421" t="s">
        <v>490</v>
      </c>
      <c r="B20" s="596"/>
      <c r="C20" s="533"/>
      <c r="D20" s="533"/>
      <c r="E20" s="533"/>
      <c r="F20" s="533"/>
      <c r="G20" s="533"/>
      <c r="H20" s="537"/>
      <c r="I20" s="537"/>
      <c r="J20" s="533"/>
      <c r="K20" s="533"/>
      <c r="L20" s="565"/>
      <c r="M20" s="533"/>
      <c r="N20" s="533"/>
    </row>
    <row r="21" spans="1:14" ht="32.25" thickBot="1">
      <c r="A21" s="422" t="s">
        <v>491</v>
      </c>
      <c r="B21" s="413">
        <v>20</v>
      </c>
      <c r="C21" s="408" t="s">
        <v>51</v>
      </c>
      <c r="D21" s="408" t="s">
        <v>51</v>
      </c>
      <c r="E21" s="408">
        <v>8</v>
      </c>
      <c r="F21" s="408">
        <v>9</v>
      </c>
      <c r="G21" s="408">
        <v>3</v>
      </c>
      <c r="H21" s="408">
        <v>20</v>
      </c>
      <c r="I21" s="408" t="s">
        <v>51</v>
      </c>
      <c r="J21" s="408" t="s">
        <v>51</v>
      </c>
      <c r="K21" s="408" t="s">
        <v>51</v>
      </c>
      <c r="L21" s="412">
        <v>11890</v>
      </c>
      <c r="M21" s="408" t="s">
        <v>51</v>
      </c>
      <c r="N21" s="408" t="s">
        <v>51</v>
      </c>
    </row>
    <row r="22" spans="1:14" ht="19.5" thickBot="1">
      <c r="A22" s="406" t="s">
        <v>492</v>
      </c>
      <c r="B22" s="413"/>
      <c r="C22" s="408">
        <v>50</v>
      </c>
      <c r="D22" s="408" t="s">
        <v>51</v>
      </c>
      <c r="E22" s="408" t="s">
        <v>51</v>
      </c>
      <c r="F22" s="408" t="s">
        <v>51</v>
      </c>
      <c r="G22" s="408" t="s">
        <v>51</v>
      </c>
      <c r="H22" s="408">
        <v>50</v>
      </c>
      <c r="I22" s="408"/>
      <c r="J22" s="408"/>
      <c r="K22" s="408"/>
      <c r="L22" s="412">
        <v>33000</v>
      </c>
      <c r="M22" s="408"/>
      <c r="N22" s="408"/>
    </row>
    <row r="23" ht="18.75">
      <c r="A23" s="423"/>
    </row>
    <row r="24" spans="1:14" ht="18.75">
      <c r="A24" s="527" t="s">
        <v>465</v>
      </c>
      <c r="B24" s="527"/>
      <c r="C24" s="527"/>
      <c r="D24" s="527"/>
      <c r="E24" s="527"/>
      <c r="F24" s="527"/>
      <c r="G24" s="527"/>
      <c r="H24" s="527"/>
      <c r="I24" s="527"/>
      <c r="J24" s="527"/>
      <c r="K24" s="527"/>
      <c r="L24" s="527"/>
      <c r="M24" s="527"/>
      <c r="N24" s="527"/>
    </row>
    <row r="25" spans="1:14" ht="18.75">
      <c r="A25" s="527" t="s">
        <v>466</v>
      </c>
      <c r="B25" s="527"/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</row>
    <row r="26" spans="1:14" ht="19.5" thickBot="1">
      <c r="A26" s="528" t="s">
        <v>467</v>
      </c>
      <c r="B26" s="528"/>
      <c r="C26" s="528"/>
      <c r="D26" s="528"/>
      <c r="E26" s="528"/>
      <c r="F26" s="528"/>
      <c r="G26" s="528"/>
      <c r="H26" s="528"/>
      <c r="I26" s="528"/>
      <c r="J26" s="528"/>
      <c r="K26" s="528"/>
      <c r="L26" s="528"/>
      <c r="M26" s="528"/>
      <c r="N26" s="528"/>
    </row>
    <row r="27" spans="1:15" ht="55.5" customHeight="1" thickBot="1">
      <c r="A27" s="550" t="s">
        <v>468</v>
      </c>
      <c r="B27" s="550" t="s">
        <v>1</v>
      </c>
      <c r="C27" s="550" t="s">
        <v>469</v>
      </c>
      <c r="D27" s="597" t="s">
        <v>470</v>
      </c>
      <c r="E27" s="598"/>
      <c r="F27" s="598"/>
      <c r="G27" s="599"/>
      <c r="H27" s="550" t="s">
        <v>2</v>
      </c>
      <c r="I27" s="550" t="s">
        <v>3</v>
      </c>
      <c r="J27" s="550" t="s">
        <v>471</v>
      </c>
      <c r="K27" s="550" t="s">
        <v>5</v>
      </c>
      <c r="L27" s="550" t="s">
        <v>6</v>
      </c>
      <c r="M27" s="550" t="s">
        <v>7</v>
      </c>
      <c r="N27" s="550" t="s">
        <v>8</v>
      </c>
      <c r="O27" s="424"/>
    </row>
    <row r="28" spans="1:15" ht="38.25" thickBot="1">
      <c r="A28" s="551"/>
      <c r="B28" s="551"/>
      <c r="C28" s="551"/>
      <c r="D28" s="402" t="s">
        <v>472</v>
      </c>
      <c r="E28" s="403" t="s">
        <v>473</v>
      </c>
      <c r="F28" s="403" t="s">
        <v>474</v>
      </c>
      <c r="G28" s="403" t="s">
        <v>475</v>
      </c>
      <c r="H28" s="551"/>
      <c r="I28" s="551"/>
      <c r="J28" s="551"/>
      <c r="K28" s="551"/>
      <c r="L28" s="551"/>
      <c r="M28" s="551"/>
      <c r="N28" s="551"/>
      <c r="O28" s="424"/>
    </row>
    <row r="29" spans="1:15" ht="24" thickBot="1">
      <c r="A29" s="406" t="s">
        <v>493</v>
      </c>
      <c r="B29" s="407">
        <v>210</v>
      </c>
      <c r="C29" s="408">
        <v>69</v>
      </c>
      <c r="D29" s="408" t="s">
        <v>51</v>
      </c>
      <c r="E29" s="416" t="s">
        <v>51</v>
      </c>
      <c r="F29" s="416" t="s">
        <v>51</v>
      </c>
      <c r="G29" s="416" t="s">
        <v>51</v>
      </c>
      <c r="H29" s="409">
        <v>69</v>
      </c>
      <c r="I29" s="417">
        <v>32.86</v>
      </c>
      <c r="J29" s="411">
        <v>24150</v>
      </c>
      <c r="K29" s="408" t="s">
        <v>51</v>
      </c>
      <c r="L29" s="408" t="s">
        <v>51</v>
      </c>
      <c r="M29" s="408" t="s">
        <v>51</v>
      </c>
      <c r="N29" s="409">
        <v>0</v>
      </c>
      <c r="O29" s="424"/>
    </row>
    <row r="30" spans="1:15" ht="24" thickBot="1">
      <c r="A30" s="406" t="s">
        <v>494</v>
      </c>
      <c r="B30" s="407">
        <v>420</v>
      </c>
      <c r="C30" s="425">
        <v>375</v>
      </c>
      <c r="D30" s="408" t="s">
        <v>51</v>
      </c>
      <c r="E30" s="416" t="s">
        <v>51</v>
      </c>
      <c r="F30" s="416" t="s">
        <v>51</v>
      </c>
      <c r="G30" s="416" t="s">
        <v>51</v>
      </c>
      <c r="H30" s="425">
        <v>375</v>
      </c>
      <c r="I30" s="426">
        <v>89.29</v>
      </c>
      <c r="J30" s="408" t="s">
        <v>51</v>
      </c>
      <c r="K30" s="408" t="s">
        <v>51</v>
      </c>
      <c r="L30" s="408" t="s">
        <v>51</v>
      </c>
      <c r="M30" s="408" t="s">
        <v>51</v>
      </c>
      <c r="N30" s="408" t="s">
        <v>51</v>
      </c>
      <c r="O30" s="424"/>
    </row>
    <row r="31" spans="1:15" ht="24" thickBot="1">
      <c r="A31" s="406" t="s">
        <v>495</v>
      </c>
      <c r="B31" s="427">
        <v>140</v>
      </c>
      <c r="C31" s="416">
        <v>154</v>
      </c>
      <c r="D31" s="416" t="s">
        <v>51</v>
      </c>
      <c r="E31" s="416" t="s">
        <v>51</v>
      </c>
      <c r="F31" s="416" t="s">
        <v>51</v>
      </c>
      <c r="G31" s="416" t="s">
        <v>51</v>
      </c>
      <c r="H31" s="425">
        <v>154</v>
      </c>
      <c r="I31" s="425">
        <v>110</v>
      </c>
      <c r="J31" s="416" t="s">
        <v>51</v>
      </c>
      <c r="K31" s="416" t="s">
        <v>51</v>
      </c>
      <c r="L31" s="416" t="s">
        <v>51</v>
      </c>
      <c r="M31" s="416" t="s">
        <v>51</v>
      </c>
      <c r="N31" s="416" t="s">
        <v>51</v>
      </c>
      <c r="O31" s="424"/>
    </row>
    <row r="32" spans="1:15" ht="24" thickBot="1">
      <c r="A32" s="406" t="s">
        <v>496</v>
      </c>
      <c r="B32" s="407">
        <v>700</v>
      </c>
      <c r="C32" s="408">
        <v>170</v>
      </c>
      <c r="D32" s="408" t="s">
        <v>51</v>
      </c>
      <c r="E32" s="408">
        <v>30</v>
      </c>
      <c r="F32" s="408">
        <v>7</v>
      </c>
      <c r="G32" s="408">
        <v>4</v>
      </c>
      <c r="H32" s="408">
        <v>211</v>
      </c>
      <c r="I32" s="408">
        <v>30.14</v>
      </c>
      <c r="J32" s="411">
        <v>62400</v>
      </c>
      <c r="K32" s="412">
        <v>22804</v>
      </c>
      <c r="L32" s="412">
        <v>10980</v>
      </c>
      <c r="M32" s="415">
        <v>33784</v>
      </c>
      <c r="N32" s="408">
        <v>54.14</v>
      </c>
      <c r="O32" s="424"/>
    </row>
    <row r="33" spans="1:15" ht="18.75">
      <c r="A33" s="420" t="s">
        <v>497</v>
      </c>
      <c r="B33" s="550" t="s">
        <v>51</v>
      </c>
      <c r="C33" s="532">
        <v>24</v>
      </c>
      <c r="D33" s="532" t="s">
        <v>51</v>
      </c>
      <c r="E33" s="532" t="s">
        <v>51</v>
      </c>
      <c r="F33" s="532" t="s">
        <v>51</v>
      </c>
      <c r="G33" s="532" t="s">
        <v>51</v>
      </c>
      <c r="H33" s="536">
        <v>24</v>
      </c>
      <c r="I33" s="532" t="s">
        <v>51</v>
      </c>
      <c r="J33" s="532" t="s">
        <v>51</v>
      </c>
      <c r="K33" s="532" t="s">
        <v>51</v>
      </c>
      <c r="L33" s="564">
        <v>4980</v>
      </c>
      <c r="M33" s="564">
        <v>4980</v>
      </c>
      <c r="N33" s="532" t="s">
        <v>51</v>
      </c>
      <c r="O33" s="594"/>
    </row>
    <row r="34" spans="1:15" ht="19.5" thickBot="1">
      <c r="A34" s="421" t="s">
        <v>498</v>
      </c>
      <c r="B34" s="551"/>
      <c r="C34" s="533"/>
      <c r="D34" s="533"/>
      <c r="E34" s="533"/>
      <c r="F34" s="533"/>
      <c r="G34" s="533"/>
      <c r="H34" s="537"/>
      <c r="I34" s="533"/>
      <c r="J34" s="533"/>
      <c r="K34" s="533"/>
      <c r="L34" s="565"/>
      <c r="M34" s="565"/>
      <c r="N34" s="533"/>
      <c r="O34" s="594"/>
    </row>
    <row r="35" spans="1:15" ht="18.75">
      <c r="A35" s="420" t="s">
        <v>497</v>
      </c>
      <c r="B35" s="550"/>
      <c r="C35" s="532"/>
      <c r="D35" s="532"/>
      <c r="E35" s="532">
        <v>14</v>
      </c>
      <c r="F35" s="532">
        <v>3</v>
      </c>
      <c r="G35" s="532">
        <v>4</v>
      </c>
      <c r="H35" s="532">
        <v>21</v>
      </c>
      <c r="I35" s="532"/>
      <c r="J35" s="532"/>
      <c r="K35" s="532"/>
      <c r="L35" s="564">
        <v>6000</v>
      </c>
      <c r="M35" s="532"/>
      <c r="N35" s="532"/>
      <c r="O35" s="594"/>
    </row>
    <row r="36" spans="1:15" ht="19.5" thickBot="1">
      <c r="A36" s="421" t="s">
        <v>499</v>
      </c>
      <c r="B36" s="551"/>
      <c r="C36" s="533"/>
      <c r="D36" s="533"/>
      <c r="E36" s="533"/>
      <c r="F36" s="533"/>
      <c r="G36" s="533"/>
      <c r="H36" s="533"/>
      <c r="I36" s="533"/>
      <c r="J36" s="533"/>
      <c r="K36" s="533"/>
      <c r="L36" s="565"/>
      <c r="M36" s="533"/>
      <c r="N36" s="533"/>
      <c r="O36" s="594"/>
    </row>
    <row r="37" spans="1:15" ht="15.75">
      <c r="A37" s="428" t="s">
        <v>500</v>
      </c>
      <c r="B37" s="550"/>
      <c r="C37" s="532"/>
      <c r="D37" s="532" t="s">
        <v>51</v>
      </c>
      <c r="E37" s="532">
        <v>16</v>
      </c>
      <c r="F37" s="532">
        <v>4</v>
      </c>
      <c r="G37" s="532" t="s">
        <v>51</v>
      </c>
      <c r="H37" s="532">
        <v>20</v>
      </c>
      <c r="I37" s="532"/>
      <c r="J37" s="532"/>
      <c r="K37" s="532"/>
      <c r="L37" s="532" t="s">
        <v>502</v>
      </c>
      <c r="M37" s="532"/>
      <c r="N37" s="532"/>
      <c r="O37" s="594"/>
    </row>
    <row r="38" spans="1:15" ht="16.5" thickBot="1">
      <c r="A38" s="429" t="s">
        <v>501</v>
      </c>
      <c r="B38" s="551"/>
      <c r="C38" s="533"/>
      <c r="D38" s="533"/>
      <c r="E38" s="533"/>
      <c r="F38" s="533"/>
      <c r="G38" s="533"/>
      <c r="H38" s="533"/>
      <c r="I38" s="533"/>
      <c r="J38" s="533"/>
      <c r="K38" s="533"/>
      <c r="L38" s="533"/>
      <c r="M38" s="533"/>
      <c r="N38" s="533"/>
      <c r="O38" s="594"/>
    </row>
    <row r="39" spans="1:15" ht="24" thickBot="1">
      <c r="A39" s="421" t="s">
        <v>503</v>
      </c>
      <c r="B39" s="413" t="s">
        <v>51</v>
      </c>
      <c r="C39" s="408" t="s">
        <v>51</v>
      </c>
      <c r="D39" s="408" t="s">
        <v>51</v>
      </c>
      <c r="E39" s="408" t="s">
        <v>51</v>
      </c>
      <c r="F39" s="408" t="s">
        <v>51</v>
      </c>
      <c r="G39" s="408" t="s">
        <v>51</v>
      </c>
      <c r="H39" s="408"/>
      <c r="I39" s="408" t="s">
        <v>51</v>
      </c>
      <c r="J39" s="408" t="s">
        <v>51</v>
      </c>
      <c r="K39" s="408" t="s">
        <v>51</v>
      </c>
      <c r="L39" s="408" t="s">
        <v>51</v>
      </c>
      <c r="M39" s="408" t="s">
        <v>51</v>
      </c>
      <c r="N39" s="408" t="s">
        <v>51</v>
      </c>
      <c r="O39" s="424"/>
    </row>
    <row r="40" spans="1:15" ht="18.75">
      <c r="A40" s="414" t="s">
        <v>504</v>
      </c>
      <c r="B40" s="595">
        <v>420</v>
      </c>
      <c r="C40" s="532">
        <v>34</v>
      </c>
      <c r="D40" s="532" t="s">
        <v>51</v>
      </c>
      <c r="E40" s="532" t="s">
        <v>51</v>
      </c>
      <c r="F40" s="532" t="s">
        <v>51</v>
      </c>
      <c r="G40" s="532">
        <v>496</v>
      </c>
      <c r="H40" s="532">
        <v>530</v>
      </c>
      <c r="I40" s="532">
        <v>126.19</v>
      </c>
      <c r="J40" s="532" t="s">
        <v>51</v>
      </c>
      <c r="K40" s="532" t="s">
        <v>51</v>
      </c>
      <c r="L40" s="532" t="s">
        <v>51</v>
      </c>
      <c r="M40" s="532" t="s">
        <v>51</v>
      </c>
      <c r="N40" s="532" t="s">
        <v>51</v>
      </c>
      <c r="O40" s="594"/>
    </row>
    <row r="41" spans="1:15" ht="19.5" thickBot="1">
      <c r="A41" s="406" t="s">
        <v>505</v>
      </c>
      <c r="B41" s="596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533"/>
      <c r="N41" s="533"/>
      <c r="O41" s="594"/>
    </row>
    <row r="42" spans="1:15" ht="24" thickBot="1">
      <c r="A42" s="406" t="s">
        <v>506</v>
      </c>
      <c r="B42" s="413"/>
      <c r="C42" s="408"/>
      <c r="D42" s="408"/>
      <c r="E42" s="408"/>
      <c r="F42" s="408"/>
      <c r="G42" s="408">
        <v>496</v>
      </c>
      <c r="H42" s="408"/>
      <c r="I42" s="408"/>
      <c r="J42" s="408"/>
      <c r="K42" s="408"/>
      <c r="L42" s="408"/>
      <c r="M42" s="408"/>
      <c r="N42" s="443"/>
      <c r="O42" s="440"/>
    </row>
    <row r="43" spans="1:15" ht="38.25" thickBot="1">
      <c r="A43" s="406" t="s">
        <v>507</v>
      </c>
      <c r="B43" s="407">
        <v>45</v>
      </c>
      <c r="C43" s="409">
        <v>45</v>
      </c>
      <c r="D43" s="409">
        <v>7</v>
      </c>
      <c r="E43" s="409">
        <v>38</v>
      </c>
      <c r="F43" s="408" t="s">
        <v>51</v>
      </c>
      <c r="G43" s="408" t="s">
        <v>51</v>
      </c>
      <c r="H43" s="409">
        <v>45</v>
      </c>
      <c r="I43" s="409">
        <v>100</v>
      </c>
      <c r="J43" s="411">
        <v>595280</v>
      </c>
      <c r="K43" s="412">
        <v>229170</v>
      </c>
      <c r="L43" s="415">
        <v>57788.42</v>
      </c>
      <c r="M43" s="430">
        <v>28695842</v>
      </c>
      <c r="N43" s="442">
        <v>48.21</v>
      </c>
      <c r="O43" s="441"/>
    </row>
    <row r="44" spans="1:15" ht="24" thickBot="1">
      <c r="A44" s="431" t="s">
        <v>23</v>
      </c>
      <c r="B44" s="403"/>
      <c r="C44" s="403"/>
      <c r="D44" s="403"/>
      <c r="E44" s="403"/>
      <c r="F44" s="403"/>
      <c r="G44" s="403"/>
      <c r="H44" s="403"/>
      <c r="I44" s="403"/>
      <c r="J44" s="403"/>
      <c r="K44" s="403"/>
      <c r="L44" s="403"/>
      <c r="M44" s="403"/>
      <c r="N44" s="408" t="s">
        <v>51</v>
      </c>
      <c r="O44" s="424"/>
    </row>
    <row r="45" spans="1:15" ht="24" thickBot="1">
      <c r="A45" s="432" t="s">
        <v>508</v>
      </c>
      <c r="B45" s="408" t="s">
        <v>51</v>
      </c>
      <c r="C45" s="408" t="s">
        <v>51</v>
      </c>
      <c r="D45" s="408" t="s">
        <v>51</v>
      </c>
      <c r="E45" s="408" t="s">
        <v>51</v>
      </c>
      <c r="F45" s="408" t="s">
        <v>51</v>
      </c>
      <c r="G45" s="408" t="s">
        <v>51</v>
      </c>
      <c r="H45" s="408" t="s">
        <v>51</v>
      </c>
      <c r="I45" s="408" t="s">
        <v>51</v>
      </c>
      <c r="J45" s="408" t="s">
        <v>51</v>
      </c>
      <c r="K45" s="408" t="s">
        <v>51</v>
      </c>
      <c r="L45" s="408" t="s">
        <v>51</v>
      </c>
      <c r="M45" s="408" t="s">
        <v>51</v>
      </c>
      <c r="N45" s="408" t="s">
        <v>51</v>
      </c>
      <c r="O45" s="424"/>
    </row>
    <row r="46" spans="1:15" ht="24" thickBot="1">
      <c r="A46" s="432" t="s">
        <v>509</v>
      </c>
      <c r="B46" s="408" t="s">
        <v>51</v>
      </c>
      <c r="C46" s="408" t="s">
        <v>51</v>
      </c>
      <c r="D46" s="408" t="s">
        <v>51</v>
      </c>
      <c r="E46" s="408" t="s">
        <v>51</v>
      </c>
      <c r="F46" s="408" t="s">
        <v>51</v>
      </c>
      <c r="G46" s="408" t="s">
        <v>51</v>
      </c>
      <c r="H46" s="408" t="s">
        <v>51</v>
      </c>
      <c r="I46" s="408" t="s">
        <v>51</v>
      </c>
      <c r="J46" s="412">
        <v>20000</v>
      </c>
      <c r="K46" s="408" t="s">
        <v>51</v>
      </c>
      <c r="L46" s="408" t="s">
        <v>51</v>
      </c>
      <c r="M46" s="408" t="s">
        <v>51</v>
      </c>
      <c r="N46" s="408">
        <v>0</v>
      </c>
      <c r="O46" s="424"/>
    </row>
    <row r="47" spans="1:15" ht="24" thickBot="1">
      <c r="A47" s="432" t="s">
        <v>510</v>
      </c>
      <c r="B47" s="408" t="s">
        <v>51</v>
      </c>
      <c r="C47" s="408" t="s">
        <v>51</v>
      </c>
      <c r="D47" s="408" t="s">
        <v>51</v>
      </c>
      <c r="E47" s="408" t="s">
        <v>51</v>
      </c>
      <c r="F47" s="408" t="s">
        <v>51</v>
      </c>
      <c r="G47" s="408" t="s">
        <v>51</v>
      </c>
      <c r="H47" s="408" t="s">
        <v>51</v>
      </c>
      <c r="I47" s="408" t="s">
        <v>51</v>
      </c>
      <c r="J47" s="408" t="s">
        <v>51</v>
      </c>
      <c r="K47" s="408" t="s">
        <v>51</v>
      </c>
      <c r="L47" s="408" t="s">
        <v>51</v>
      </c>
      <c r="M47" s="408" t="s">
        <v>51</v>
      </c>
      <c r="N47" s="403" t="s">
        <v>51</v>
      </c>
      <c r="O47" s="424"/>
    </row>
    <row r="48" ht="20.25">
      <c r="A48" s="433"/>
    </row>
    <row r="49" ht="20.25">
      <c r="A49" s="433"/>
    </row>
    <row r="50" spans="1:15" ht="20.25">
      <c r="A50" s="531" t="s">
        <v>511</v>
      </c>
      <c r="B50" s="531"/>
      <c r="C50" s="531"/>
      <c r="D50" s="531"/>
      <c r="E50" s="531"/>
      <c r="F50" s="531"/>
      <c r="G50" s="531"/>
      <c r="H50" s="531"/>
      <c r="I50" s="531"/>
      <c r="J50" s="531"/>
      <c r="K50" s="531"/>
      <c r="L50" s="531"/>
      <c r="M50" s="531"/>
      <c r="N50" s="531"/>
      <c r="O50" s="531"/>
    </row>
    <row r="51" spans="1:15" ht="18.75">
      <c r="A51" s="527" t="s">
        <v>466</v>
      </c>
      <c r="B51" s="527"/>
      <c r="C51" s="527"/>
      <c r="D51" s="527"/>
      <c r="E51" s="527"/>
      <c r="F51" s="527"/>
      <c r="G51" s="527"/>
      <c r="H51" s="527"/>
      <c r="I51" s="527"/>
      <c r="J51" s="527"/>
      <c r="K51" s="527"/>
      <c r="L51" s="527"/>
      <c r="M51" s="527"/>
      <c r="N51" s="527"/>
      <c r="O51" s="527"/>
    </row>
    <row r="52" spans="1:15" ht="19.5" thickBot="1">
      <c r="A52" s="528" t="s">
        <v>467</v>
      </c>
      <c r="B52" s="528"/>
      <c r="C52" s="528"/>
      <c r="D52" s="528"/>
      <c r="E52" s="528"/>
      <c r="F52" s="528"/>
      <c r="G52" s="528"/>
      <c r="H52" s="528"/>
      <c r="I52" s="528"/>
      <c r="J52" s="528"/>
      <c r="K52" s="528"/>
      <c r="L52" s="528"/>
      <c r="M52" s="528"/>
      <c r="N52" s="528"/>
      <c r="O52" s="528"/>
    </row>
    <row r="53" spans="1:15" ht="74.25" customHeight="1">
      <c r="A53" s="552" t="s">
        <v>468</v>
      </c>
      <c r="B53" s="553"/>
      <c r="C53" s="550" t="s">
        <v>1</v>
      </c>
      <c r="D53" s="550" t="s">
        <v>469</v>
      </c>
      <c r="E53" s="552" t="s">
        <v>470</v>
      </c>
      <c r="F53" s="556"/>
      <c r="G53" s="556"/>
      <c r="H53" s="553"/>
      <c r="I53" s="550" t="s">
        <v>2</v>
      </c>
      <c r="J53" s="550" t="s">
        <v>3</v>
      </c>
      <c r="K53" s="550" t="s">
        <v>471</v>
      </c>
      <c r="L53" s="550" t="s">
        <v>5</v>
      </c>
      <c r="M53" s="550" t="s">
        <v>6</v>
      </c>
      <c r="N53" s="550" t="s">
        <v>7</v>
      </c>
      <c r="O53" s="550" t="s">
        <v>8</v>
      </c>
    </row>
    <row r="54" spans="1:15" ht="19.5" thickBot="1">
      <c r="A54" s="592"/>
      <c r="B54" s="593"/>
      <c r="C54" s="591"/>
      <c r="D54" s="591"/>
      <c r="E54" s="554" t="s">
        <v>512</v>
      </c>
      <c r="F54" s="557"/>
      <c r="G54" s="557"/>
      <c r="H54" s="555"/>
      <c r="I54" s="591"/>
      <c r="J54" s="591"/>
      <c r="K54" s="591"/>
      <c r="L54" s="591"/>
      <c r="M54" s="551"/>
      <c r="N54" s="591"/>
      <c r="O54" s="591"/>
    </row>
    <row r="55" spans="1:15" ht="12.75">
      <c r="A55" s="585" t="s">
        <v>513</v>
      </c>
      <c r="B55" s="587"/>
      <c r="C55" s="588"/>
      <c r="D55" s="582"/>
      <c r="E55" s="584"/>
      <c r="F55" s="584"/>
      <c r="G55" s="584"/>
      <c r="H55" s="584"/>
      <c r="I55" s="582"/>
      <c r="J55" s="582"/>
      <c r="K55" s="582"/>
      <c r="L55" s="582"/>
      <c r="M55" s="584"/>
      <c r="N55" s="582"/>
      <c r="O55" s="582"/>
    </row>
    <row r="56" spans="1:15" ht="12.75">
      <c r="A56" s="585"/>
      <c r="B56" s="587"/>
      <c r="C56" s="588"/>
      <c r="D56" s="582"/>
      <c r="E56" s="582"/>
      <c r="F56" s="582"/>
      <c r="G56" s="582"/>
      <c r="H56" s="582"/>
      <c r="I56" s="582"/>
      <c r="J56" s="582"/>
      <c r="K56" s="582"/>
      <c r="L56" s="582"/>
      <c r="M56" s="582"/>
      <c r="N56" s="582"/>
      <c r="O56" s="582"/>
    </row>
    <row r="57" spans="1:15" ht="12.75">
      <c r="A57" s="585"/>
      <c r="B57" s="587"/>
      <c r="C57" s="588"/>
      <c r="D57" s="582"/>
      <c r="E57" s="582"/>
      <c r="F57" s="582"/>
      <c r="G57" s="582"/>
      <c r="H57" s="582"/>
      <c r="I57" s="582"/>
      <c r="J57" s="582"/>
      <c r="K57" s="582"/>
      <c r="L57" s="582"/>
      <c r="M57" s="582"/>
      <c r="N57" s="582"/>
      <c r="O57" s="582"/>
    </row>
    <row r="58" spans="1:15" ht="12.75">
      <c r="A58" s="585"/>
      <c r="B58" s="587"/>
      <c r="C58" s="588"/>
      <c r="D58" s="582"/>
      <c r="E58" s="582"/>
      <c r="F58" s="582"/>
      <c r="G58" s="582"/>
      <c r="H58" s="582"/>
      <c r="I58" s="582"/>
      <c r="J58" s="582"/>
      <c r="K58" s="582"/>
      <c r="L58" s="582"/>
      <c r="M58" s="582"/>
      <c r="N58" s="582"/>
      <c r="O58" s="582"/>
    </row>
    <row r="59" spans="1:15" ht="13.5" thickBot="1">
      <c r="A59" s="586"/>
      <c r="B59" s="589"/>
      <c r="C59" s="590"/>
      <c r="D59" s="583"/>
      <c r="E59" s="583"/>
      <c r="F59" s="583"/>
      <c r="G59" s="583"/>
      <c r="H59" s="583"/>
      <c r="I59" s="583"/>
      <c r="J59" s="583"/>
      <c r="K59" s="583"/>
      <c r="L59" s="583"/>
      <c r="M59" s="583"/>
      <c r="N59" s="583"/>
      <c r="O59" s="583"/>
    </row>
    <row r="60" spans="1:15" ht="38.25" thickBot="1">
      <c r="A60" s="406" t="s">
        <v>514</v>
      </c>
      <c r="B60" s="562" t="s">
        <v>51</v>
      </c>
      <c r="C60" s="563"/>
      <c r="D60" s="408" t="s">
        <v>51</v>
      </c>
      <c r="E60" s="408" t="s">
        <v>51</v>
      </c>
      <c r="F60" s="408" t="s">
        <v>51</v>
      </c>
      <c r="G60" s="408" t="s">
        <v>51</v>
      </c>
      <c r="H60" s="408" t="s">
        <v>51</v>
      </c>
      <c r="I60" s="408" t="s">
        <v>51</v>
      </c>
      <c r="J60" s="408" t="s">
        <v>51</v>
      </c>
      <c r="K60" s="408" t="s">
        <v>51</v>
      </c>
      <c r="L60" s="408" t="s">
        <v>51</v>
      </c>
      <c r="M60" s="408" t="s">
        <v>51</v>
      </c>
      <c r="N60" s="408" t="s">
        <v>51</v>
      </c>
      <c r="O60" s="408" t="s">
        <v>51</v>
      </c>
    </row>
    <row r="61" spans="1:15" ht="19.5" thickBot="1">
      <c r="A61" s="406" t="s">
        <v>515</v>
      </c>
      <c r="B61" s="562" t="s">
        <v>51</v>
      </c>
      <c r="C61" s="563"/>
      <c r="D61" s="408" t="s">
        <v>51</v>
      </c>
      <c r="E61" s="408" t="s">
        <v>51</v>
      </c>
      <c r="F61" s="408" t="s">
        <v>51</v>
      </c>
      <c r="G61" s="408" t="s">
        <v>51</v>
      </c>
      <c r="H61" s="408" t="s">
        <v>51</v>
      </c>
      <c r="I61" s="408" t="s">
        <v>51</v>
      </c>
      <c r="J61" s="408" t="s">
        <v>51</v>
      </c>
      <c r="K61" s="408" t="s">
        <v>51</v>
      </c>
      <c r="L61" s="408" t="s">
        <v>51</v>
      </c>
      <c r="M61" s="408" t="s">
        <v>51</v>
      </c>
      <c r="N61" s="408" t="s">
        <v>51</v>
      </c>
      <c r="O61" s="408" t="s">
        <v>51</v>
      </c>
    </row>
    <row r="62" spans="1:15" ht="38.25" thickBot="1">
      <c r="A62" s="406" t="s">
        <v>516</v>
      </c>
      <c r="B62" s="562" t="s">
        <v>51</v>
      </c>
      <c r="C62" s="563"/>
      <c r="D62" s="408" t="s">
        <v>51</v>
      </c>
      <c r="E62" s="408" t="s">
        <v>51</v>
      </c>
      <c r="F62" s="408" t="s">
        <v>51</v>
      </c>
      <c r="G62" s="408" t="s">
        <v>51</v>
      </c>
      <c r="H62" s="408" t="s">
        <v>51</v>
      </c>
      <c r="I62" s="408" t="s">
        <v>51</v>
      </c>
      <c r="J62" s="408" t="s">
        <v>51</v>
      </c>
      <c r="K62" s="408" t="s">
        <v>51</v>
      </c>
      <c r="L62" s="408" t="s">
        <v>51</v>
      </c>
      <c r="M62" s="408" t="s">
        <v>51</v>
      </c>
      <c r="N62" s="408" t="s">
        <v>51</v>
      </c>
      <c r="O62" s="408" t="s">
        <v>51</v>
      </c>
    </row>
    <row r="63" spans="1:15" ht="38.25" thickBot="1">
      <c r="A63" s="406" t="s">
        <v>517</v>
      </c>
      <c r="B63" s="562" t="s">
        <v>51</v>
      </c>
      <c r="C63" s="563"/>
      <c r="D63" s="408" t="s">
        <v>51</v>
      </c>
      <c r="E63" s="408" t="s">
        <v>51</v>
      </c>
      <c r="F63" s="408" t="s">
        <v>51</v>
      </c>
      <c r="G63" s="408" t="s">
        <v>51</v>
      </c>
      <c r="H63" s="408" t="s">
        <v>51</v>
      </c>
      <c r="I63" s="408" t="s">
        <v>51</v>
      </c>
      <c r="J63" s="408" t="s">
        <v>51</v>
      </c>
      <c r="K63" s="408" t="s">
        <v>51</v>
      </c>
      <c r="L63" s="408" t="s">
        <v>51</v>
      </c>
      <c r="M63" s="408" t="s">
        <v>51</v>
      </c>
      <c r="N63" s="408" t="s">
        <v>51</v>
      </c>
      <c r="O63" s="408" t="s">
        <v>51</v>
      </c>
    </row>
    <row r="64" spans="1:15" ht="38.25" thickBot="1">
      <c r="A64" s="406" t="s">
        <v>518</v>
      </c>
      <c r="B64" s="562" t="s">
        <v>51</v>
      </c>
      <c r="C64" s="563"/>
      <c r="D64" s="408" t="s">
        <v>51</v>
      </c>
      <c r="E64" s="408" t="s">
        <v>51</v>
      </c>
      <c r="F64" s="408" t="s">
        <v>51</v>
      </c>
      <c r="G64" s="408" t="s">
        <v>51</v>
      </c>
      <c r="H64" s="408" t="s">
        <v>51</v>
      </c>
      <c r="I64" s="408" t="s">
        <v>51</v>
      </c>
      <c r="J64" s="408" t="s">
        <v>51</v>
      </c>
      <c r="K64" s="408" t="s">
        <v>51</v>
      </c>
      <c r="L64" s="408" t="s">
        <v>51</v>
      </c>
      <c r="M64" s="408" t="s">
        <v>51</v>
      </c>
      <c r="N64" s="408" t="s">
        <v>51</v>
      </c>
      <c r="O64" s="408" t="s">
        <v>51</v>
      </c>
    </row>
    <row r="65" spans="1:15" ht="12.75">
      <c r="A65" s="434"/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</row>
    <row r="66" ht="20.25">
      <c r="A66" s="433"/>
    </row>
    <row r="67" spans="1:14" ht="18.75">
      <c r="A67" s="527" t="s">
        <v>465</v>
      </c>
      <c r="B67" s="527"/>
      <c r="C67" s="527"/>
      <c r="D67" s="527"/>
      <c r="E67" s="527"/>
      <c r="F67" s="527"/>
      <c r="G67" s="527"/>
      <c r="H67" s="527"/>
      <c r="I67" s="527"/>
      <c r="J67" s="527"/>
      <c r="K67" s="527"/>
      <c r="L67" s="527"/>
      <c r="M67" s="527"/>
      <c r="N67" s="527"/>
    </row>
    <row r="68" spans="1:14" ht="18.75">
      <c r="A68" s="527" t="s">
        <v>466</v>
      </c>
      <c r="B68" s="527"/>
      <c r="C68" s="527"/>
      <c r="D68" s="527"/>
      <c r="E68" s="527"/>
      <c r="F68" s="527"/>
      <c r="G68" s="527"/>
      <c r="H68" s="527"/>
      <c r="I68" s="527"/>
      <c r="J68" s="527"/>
      <c r="K68" s="527"/>
      <c r="L68" s="527"/>
      <c r="M68" s="527"/>
      <c r="N68" s="527"/>
    </row>
    <row r="69" spans="1:14" ht="19.5" thickBot="1">
      <c r="A69" s="528" t="s">
        <v>467</v>
      </c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</row>
    <row r="70" spans="1:14" ht="74.25" customHeight="1">
      <c r="A70" s="550" t="s">
        <v>468</v>
      </c>
      <c r="B70" s="550" t="s">
        <v>1</v>
      </c>
      <c r="C70" s="550" t="s">
        <v>469</v>
      </c>
      <c r="D70" s="552" t="s">
        <v>470</v>
      </c>
      <c r="E70" s="556"/>
      <c r="F70" s="556"/>
      <c r="G70" s="553"/>
      <c r="H70" s="550" t="s">
        <v>2</v>
      </c>
      <c r="I70" s="550" t="s">
        <v>3</v>
      </c>
      <c r="J70" s="550" t="s">
        <v>471</v>
      </c>
      <c r="K70" s="550" t="s">
        <v>5</v>
      </c>
      <c r="L70" s="550" t="s">
        <v>6</v>
      </c>
      <c r="M70" s="550" t="s">
        <v>7</v>
      </c>
      <c r="N70" s="550" t="s">
        <v>8</v>
      </c>
    </row>
    <row r="71" spans="1:14" ht="19.5" thickBot="1">
      <c r="A71" s="551"/>
      <c r="B71" s="551"/>
      <c r="C71" s="551"/>
      <c r="D71" s="554" t="s">
        <v>519</v>
      </c>
      <c r="E71" s="557"/>
      <c r="F71" s="557"/>
      <c r="G71" s="555"/>
      <c r="H71" s="551"/>
      <c r="I71" s="551"/>
      <c r="J71" s="551"/>
      <c r="K71" s="551"/>
      <c r="L71" s="551"/>
      <c r="M71" s="551"/>
      <c r="N71" s="551"/>
    </row>
    <row r="72" spans="1:14" ht="19.5" thickBot="1">
      <c r="A72" s="404" t="s">
        <v>520</v>
      </c>
      <c r="B72" s="405"/>
      <c r="C72" s="405"/>
      <c r="D72" s="405"/>
      <c r="E72" s="405"/>
      <c r="F72" s="405"/>
      <c r="G72" s="405"/>
      <c r="H72" s="405"/>
      <c r="I72" s="405"/>
      <c r="J72" s="405"/>
      <c r="K72" s="405"/>
      <c r="L72" s="435"/>
      <c r="M72" s="405"/>
      <c r="N72" s="405"/>
    </row>
    <row r="73" spans="1:14" ht="38.25" thickBot="1">
      <c r="A73" s="406" t="s">
        <v>521</v>
      </c>
      <c r="B73" s="411">
        <v>21900</v>
      </c>
      <c r="C73" s="412">
        <v>4213</v>
      </c>
      <c r="D73" s="408">
        <v>380</v>
      </c>
      <c r="E73" s="408">
        <v>605</v>
      </c>
      <c r="F73" s="408">
        <v>190</v>
      </c>
      <c r="G73" s="408" t="s">
        <v>51</v>
      </c>
      <c r="H73" s="412">
        <v>5388</v>
      </c>
      <c r="I73" s="408">
        <v>24.6</v>
      </c>
      <c r="J73" s="408" t="s">
        <v>51</v>
      </c>
      <c r="K73" s="408" t="s">
        <v>51</v>
      </c>
      <c r="L73" s="408" t="s">
        <v>51</v>
      </c>
      <c r="M73" s="408" t="s">
        <v>51</v>
      </c>
      <c r="N73" s="408" t="s">
        <v>51</v>
      </c>
    </row>
    <row r="74" spans="1:14" ht="19.5" thickBot="1">
      <c r="A74" s="406" t="s">
        <v>522</v>
      </c>
      <c r="B74" s="409">
        <v>400</v>
      </c>
      <c r="C74" s="409">
        <v>246</v>
      </c>
      <c r="D74" s="408" t="s">
        <v>51</v>
      </c>
      <c r="E74" s="408">
        <v>45</v>
      </c>
      <c r="F74" s="408">
        <v>15</v>
      </c>
      <c r="G74" s="408" t="s">
        <v>51</v>
      </c>
      <c r="H74" s="408">
        <v>306</v>
      </c>
      <c r="I74" s="408">
        <v>76.5</v>
      </c>
      <c r="J74" s="408" t="s">
        <v>51</v>
      </c>
      <c r="K74" s="408" t="s">
        <v>51</v>
      </c>
      <c r="L74" s="408" t="s">
        <v>51</v>
      </c>
      <c r="M74" s="408" t="s">
        <v>51</v>
      </c>
      <c r="N74" s="408" t="s">
        <v>51</v>
      </c>
    </row>
    <row r="75" spans="1:14" ht="38.25" thickBot="1">
      <c r="A75" s="406" t="s">
        <v>523</v>
      </c>
      <c r="B75" s="411">
        <v>5000</v>
      </c>
      <c r="C75" s="411">
        <v>1193</v>
      </c>
      <c r="D75" s="408" t="s">
        <v>51</v>
      </c>
      <c r="E75" s="408">
        <v>165</v>
      </c>
      <c r="F75" s="408">
        <v>100</v>
      </c>
      <c r="G75" s="408" t="s">
        <v>51</v>
      </c>
      <c r="H75" s="412">
        <v>1458</v>
      </c>
      <c r="I75" s="416">
        <v>29.16</v>
      </c>
      <c r="J75" s="408" t="s">
        <v>51</v>
      </c>
      <c r="K75" s="408" t="s">
        <v>51</v>
      </c>
      <c r="L75" s="408" t="s">
        <v>51</v>
      </c>
      <c r="M75" s="408" t="s">
        <v>51</v>
      </c>
      <c r="N75" s="408" t="s">
        <v>51</v>
      </c>
    </row>
    <row r="76" spans="1:14" ht="38.25" thickBot="1">
      <c r="A76" s="406" t="s">
        <v>524</v>
      </c>
      <c r="B76" s="411">
        <v>2100</v>
      </c>
      <c r="C76" s="411">
        <v>11302</v>
      </c>
      <c r="D76" s="409">
        <v>442</v>
      </c>
      <c r="E76" s="409">
        <v>652</v>
      </c>
      <c r="F76" s="409">
        <v>273</v>
      </c>
      <c r="G76" s="409">
        <v>165</v>
      </c>
      <c r="H76" s="412">
        <v>17624</v>
      </c>
      <c r="I76" s="416">
        <v>839.23</v>
      </c>
      <c r="J76" s="416" t="s">
        <v>51</v>
      </c>
      <c r="K76" s="416" t="s">
        <v>51</v>
      </c>
      <c r="L76" s="416" t="s">
        <v>51</v>
      </c>
      <c r="M76" s="416" t="s">
        <v>51</v>
      </c>
      <c r="N76" s="416" t="s">
        <v>51</v>
      </c>
    </row>
    <row r="77" spans="1:14" ht="21" thickBot="1">
      <c r="A77" s="421" t="s">
        <v>525</v>
      </c>
      <c r="B77" s="408"/>
      <c r="C77" s="417">
        <v>3.917</v>
      </c>
      <c r="D77" s="409">
        <v>135</v>
      </c>
      <c r="E77" s="409">
        <v>342</v>
      </c>
      <c r="F77" s="409">
        <v>72</v>
      </c>
      <c r="G77" s="409">
        <v>87</v>
      </c>
      <c r="H77" s="412">
        <v>4553</v>
      </c>
      <c r="I77" s="416"/>
      <c r="J77" s="416"/>
      <c r="K77" s="416"/>
      <c r="L77" s="416"/>
      <c r="M77" s="416"/>
      <c r="N77" s="416"/>
    </row>
    <row r="78" spans="1:14" ht="18.75">
      <c r="A78" s="420" t="s">
        <v>526</v>
      </c>
      <c r="B78" s="574"/>
      <c r="C78" s="540">
        <v>1882</v>
      </c>
      <c r="D78" s="536">
        <v>23</v>
      </c>
      <c r="E78" s="536">
        <v>43</v>
      </c>
      <c r="F78" s="536">
        <v>56</v>
      </c>
      <c r="G78" s="536">
        <v>23</v>
      </c>
      <c r="H78" s="564">
        <v>4027</v>
      </c>
      <c r="I78" s="580"/>
      <c r="J78" s="580"/>
      <c r="K78" s="580"/>
      <c r="L78" s="580"/>
      <c r="M78" s="580"/>
      <c r="N78" s="580"/>
    </row>
    <row r="79" spans="1:14" ht="19.5" thickBot="1">
      <c r="A79" s="421" t="s">
        <v>527</v>
      </c>
      <c r="B79" s="575"/>
      <c r="C79" s="541"/>
      <c r="D79" s="537"/>
      <c r="E79" s="537"/>
      <c r="F79" s="537"/>
      <c r="G79" s="537"/>
      <c r="H79" s="565"/>
      <c r="I79" s="581"/>
      <c r="J79" s="581"/>
      <c r="K79" s="581"/>
      <c r="L79" s="581"/>
      <c r="M79" s="581"/>
      <c r="N79" s="581"/>
    </row>
    <row r="80" spans="1:14" ht="21" thickBot="1">
      <c r="A80" s="421" t="s">
        <v>528</v>
      </c>
      <c r="B80" s="408"/>
      <c r="C80" s="411">
        <v>5027</v>
      </c>
      <c r="D80" s="409">
        <v>241</v>
      </c>
      <c r="E80" s="409">
        <v>235</v>
      </c>
      <c r="F80" s="409">
        <v>126</v>
      </c>
      <c r="G80" s="409">
        <v>43</v>
      </c>
      <c r="H80" s="412">
        <v>5672</v>
      </c>
      <c r="I80" s="416"/>
      <c r="J80" s="416"/>
      <c r="K80" s="416"/>
      <c r="L80" s="416"/>
      <c r="M80" s="416"/>
      <c r="N80" s="416"/>
    </row>
    <row r="81" spans="1:14" ht="38.25" thickBot="1">
      <c r="A81" s="421" t="s">
        <v>529</v>
      </c>
      <c r="B81" s="408"/>
      <c r="C81" s="409">
        <v>157</v>
      </c>
      <c r="D81" s="409">
        <v>43</v>
      </c>
      <c r="E81" s="409">
        <v>32</v>
      </c>
      <c r="F81" s="409">
        <v>23</v>
      </c>
      <c r="G81" s="409">
        <v>12</v>
      </c>
      <c r="H81" s="408">
        <v>267</v>
      </c>
      <c r="I81" s="413"/>
      <c r="J81" s="408"/>
      <c r="K81" s="408"/>
      <c r="L81" s="408"/>
      <c r="M81" s="408"/>
      <c r="N81" s="408"/>
    </row>
    <row r="82" spans="1:14" ht="19.5" thickBot="1">
      <c r="A82" s="421" t="s">
        <v>530</v>
      </c>
      <c r="B82" s="408"/>
      <c r="C82" s="408" t="s">
        <v>51</v>
      </c>
      <c r="D82" s="408">
        <v>621</v>
      </c>
      <c r="E82" s="412">
        <v>1242</v>
      </c>
      <c r="F82" s="412">
        <v>1198</v>
      </c>
      <c r="G82" s="408">
        <v>44</v>
      </c>
      <c r="H82" s="412">
        <v>3105</v>
      </c>
      <c r="I82" s="413"/>
      <c r="J82" s="408"/>
      <c r="K82" s="408"/>
      <c r="L82" s="408"/>
      <c r="M82" s="408"/>
      <c r="N82" s="408"/>
    </row>
    <row r="83" ht="22.5" customHeight="1">
      <c r="A83" s="423"/>
    </row>
    <row r="84" ht="18.75">
      <c r="A84" s="423"/>
    </row>
    <row r="85" spans="1:15" ht="18.75">
      <c r="A85" s="527" t="s">
        <v>465</v>
      </c>
      <c r="B85" s="527"/>
      <c r="C85" s="527"/>
      <c r="D85" s="527"/>
      <c r="E85" s="527"/>
      <c r="F85" s="527"/>
      <c r="G85" s="527"/>
      <c r="H85" s="527"/>
      <c r="I85" s="527"/>
      <c r="J85" s="527"/>
      <c r="K85" s="527"/>
      <c r="L85" s="527"/>
      <c r="M85" s="527"/>
      <c r="N85" s="527"/>
      <c r="O85" s="527"/>
    </row>
    <row r="86" spans="1:15" ht="18.75">
      <c r="A86" s="527" t="s">
        <v>466</v>
      </c>
      <c r="B86" s="527"/>
      <c r="C86" s="527"/>
      <c r="D86" s="527"/>
      <c r="E86" s="527"/>
      <c r="F86" s="527"/>
      <c r="G86" s="527"/>
      <c r="H86" s="527"/>
      <c r="I86" s="527"/>
      <c r="J86" s="527"/>
      <c r="K86" s="527"/>
      <c r="L86" s="527"/>
      <c r="M86" s="527"/>
      <c r="N86" s="527"/>
      <c r="O86" s="527"/>
    </row>
    <row r="87" spans="1:15" ht="19.5" thickBot="1">
      <c r="A87" s="528" t="s">
        <v>467</v>
      </c>
      <c r="B87" s="528"/>
      <c r="C87" s="528"/>
      <c r="D87" s="528"/>
      <c r="E87" s="528"/>
      <c r="F87" s="528"/>
      <c r="G87" s="528"/>
      <c r="H87" s="528"/>
      <c r="I87" s="528"/>
      <c r="J87" s="528"/>
      <c r="K87" s="528"/>
      <c r="L87" s="528"/>
      <c r="M87" s="528"/>
      <c r="N87" s="528"/>
      <c r="O87" s="528"/>
    </row>
    <row r="88" spans="1:15" ht="74.25" customHeight="1">
      <c r="A88" s="552" t="s">
        <v>468</v>
      </c>
      <c r="B88" s="553"/>
      <c r="C88" s="550" t="s">
        <v>1</v>
      </c>
      <c r="D88" s="550" t="s">
        <v>469</v>
      </c>
      <c r="E88" s="552" t="s">
        <v>470</v>
      </c>
      <c r="F88" s="556"/>
      <c r="G88" s="556"/>
      <c r="H88" s="553"/>
      <c r="I88" s="550" t="s">
        <v>2</v>
      </c>
      <c r="J88" s="550" t="s">
        <v>3</v>
      </c>
      <c r="K88" s="550" t="s">
        <v>471</v>
      </c>
      <c r="L88" s="550" t="s">
        <v>5</v>
      </c>
      <c r="M88" s="550" t="s">
        <v>6</v>
      </c>
      <c r="N88" s="550" t="s">
        <v>7</v>
      </c>
      <c r="O88" s="550" t="s">
        <v>8</v>
      </c>
    </row>
    <row r="89" spans="1:15" ht="19.5" thickBot="1">
      <c r="A89" s="554"/>
      <c r="B89" s="555"/>
      <c r="C89" s="551"/>
      <c r="D89" s="551"/>
      <c r="E89" s="554" t="s">
        <v>512</v>
      </c>
      <c r="F89" s="557"/>
      <c r="G89" s="557"/>
      <c r="H89" s="555"/>
      <c r="I89" s="551"/>
      <c r="J89" s="551"/>
      <c r="K89" s="551"/>
      <c r="L89" s="551"/>
      <c r="M89" s="551"/>
      <c r="N89" s="551"/>
      <c r="O89" s="551"/>
    </row>
    <row r="90" spans="1:15" ht="37.5">
      <c r="A90" s="414" t="s">
        <v>531</v>
      </c>
      <c r="B90" s="576"/>
      <c r="C90" s="577"/>
      <c r="D90" s="574"/>
      <c r="E90" s="532"/>
      <c r="F90" s="574"/>
      <c r="G90" s="574"/>
      <c r="H90" s="574"/>
      <c r="I90" s="574"/>
      <c r="J90" s="574"/>
      <c r="K90" s="574"/>
      <c r="L90" s="574"/>
      <c r="M90" s="574"/>
      <c r="N90" s="574"/>
      <c r="O90" s="574"/>
    </row>
    <row r="91" spans="1:15" ht="19.5" thickBot="1">
      <c r="A91" s="406" t="s">
        <v>532</v>
      </c>
      <c r="B91" s="578"/>
      <c r="C91" s="579"/>
      <c r="D91" s="575"/>
      <c r="E91" s="533"/>
      <c r="F91" s="575"/>
      <c r="G91" s="575"/>
      <c r="H91" s="575"/>
      <c r="I91" s="575"/>
      <c r="J91" s="575"/>
      <c r="K91" s="575"/>
      <c r="L91" s="575"/>
      <c r="M91" s="575"/>
      <c r="N91" s="575"/>
      <c r="O91" s="575"/>
    </row>
    <row r="92" spans="1:15" ht="18.75">
      <c r="A92" s="414" t="s">
        <v>533</v>
      </c>
      <c r="B92" s="570">
        <v>582</v>
      </c>
      <c r="C92" s="571"/>
      <c r="D92" s="536">
        <v>293</v>
      </c>
      <c r="E92" s="532" t="s">
        <v>51</v>
      </c>
      <c r="F92" s="532" t="s">
        <v>51</v>
      </c>
      <c r="G92" s="532" t="s">
        <v>51</v>
      </c>
      <c r="H92" s="532" t="s">
        <v>51</v>
      </c>
      <c r="I92" s="536">
        <v>293</v>
      </c>
      <c r="J92" s="568">
        <v>0.5034</v>
      </c>
      <c r="K92" s="540">
        <v>109320</v>
      </c>
      <c r="L92" s="540">
        <v>109320</v>
      </c>
      <c r="M92" s="532" t="s">
        <v>51</v>
      </c>
      <c r="N92" s="540">
        <v>109320</v>
      </c>
      <c r="O92" s="536">
        <v>100</v>
      </c>
    </row>
    <row r="93" spans="1:15" ht="19.5" thickBot="1">
      <c r="A93" s="406" t="s">
        <v>534</v>
      </c>
      <c r="B93" s="572"/>
      <c r="C93" s="573"/>
      <c r="D93" s="537"/>
      <c r="E93" s="533"/>
      <c r="F93" s="533"/>
      <c r="G93" s="533"/>
      <c r="H93" s="533"/>
      <c r="I93" s="537"/>
      <c r="J93" s="569"/>
      <c r="K93" s="541"/>
      <c r="L93" s="541"/>
      <c r="M93" s="533"/>
      <c r="N93" s="541"/>
      <c r="O93" s="537"/>
    </row>
    <row r="94" spans="1:15" ht="38.25" thickBot="1">
      <c r="A94" s="406" t="s">
        <v>535</v>
      </c>
      <c r="B94" s="529">
        <v>582</v>
      </c>
      <c r="C94" s="530"/>
      <c r="D94" s="409">
        <v>293</v>
      </c>
      <c r="E94" s="408" t="s">
        <v>51</v>
      </c>
      <c r="F94" s="408" t="s">
        <v>51</v>
      </c>
      <c r="G94" s="408" t="s">
        <v>51</v>
      </c>
      <c r="H94" s="408" t="s">
        <v>51</v>
      </c>
      <c r="I94" s="409">
        <v>293</v>
      </c>
      <c r="J94" s="436">
        <v>0.5034</v>
      </c>
      <c r="K94" s="411">
        <v>109320</v>
      </c>
      <c r="L94" s="411">
        <v>109320</v>
      </c>
      <c r="M94" s="408" t="s">
        <v>51</v>
      </c>
      <c r="N94" s="411">
        <v>109320</v>
      </c>
      <c r="O94" s="409">
        <v>100</v>
      </c>
    </row>
    <row r="95" spans="1:15" ht="38.25" thickBot="1">
      <c r="A95" s="406" t="s">
        <v>536</v>
      </c>
      <c r="B95" s="566">
        <v>2736</v>
      </c>
      <c r="C95" s="567"/>
      <c r="D95" s="409">
        <v>549</v>
      </c>
      <c r="E95" s="408" t="s">
        <v>51</v>
      </c>
      <c r="F95" s="408">
        <v>60</v>
      </c>
      <c r="G95" s="408" t="s">
        <v>51</v>
      </c>
      <c r="H95" s="408" t="s">
        <v>51</v>
      </c>
      <c r="I95" s="409">
        <v>609</v>
      </c>
      <c r="J95" s="408">
        <v>22.25</v>
      </c>
      <c r="K95" s="411">
        <v>109536</v>
      </c>
      <c r="L95" s="412">
        <v>79150</v>
      </c>
      <c r="M95" s="412">
        <v>17500</v>
      </c>
      <c r="N95" s="412">
        <v>96650</v>
      </c>
      <c r="O95" s="408">
        <v>88.23</v>
      </c>
    </row>
    <row r="96" spans="1:15" ht="37.5">
      <c r="A96" s="414" t="s">
        <v>537</v>
      </c>
      <c r="B96" s="558"/>
      <c r="C96" s="559"/>
      <c r="D96" s="532"/>
      <c r="E96" s="532" t="s">
        <v>51</v>
      </c>
      <c r="F96" s="532">
        <v>60</v>
      </c>
      <c r="G96" s="532" t="s">
        <v>51</v>
      </c>
      <c r="H96" s="532" t="s">
        <v>51</v>
      </c>
      <c r="I96" s="532">
        <v>60</v>
      </c>
      <c r="J96" s="532"/>
      <c r="K96" s="532"/>
      <c r="L96" s="532"/>
      <c r="M96" s="564">
        <v>17500</v>
      </c>
      <c r="N96" s="564">
        <v>17500</v>
      </c>
      <c r="O96" s="532"/>
    </row>
    <row r="97" spans="1:15" ht="19.5" thickBot="1">
      <c r="A97" s="406" t="s">
        <v>538</v>
      </c>
      <c r="B97" s="560"/>
      <c r="C97" s="561"/>
      <c r="D97" s="533"/>
      <c r="E97" s="533"/>
      <c r="F97" s="533"/>
      <c r="G97" s="533"/>
      <c r="H97" s="533"/>
      <c r="I97" s="533"/>
      <c r="J97" s="533"/>
      <c r="K97" s="533"/>
      <c r="L97" s="533"/>
      <c r="M97" s="565"/>
      <c r="N97" s="565"/>
      <c r="O97" s="533"/>
    </row>
    <row r="98" spans="1:15" ht="40.5">
      <c r="A98" s="437" t="s">
        <v>539</v>
      </c>
      <c r="B98" s="558">
        <v>978</v>
      </c>
      <c r="C98" s="559"/>
      <c r="D98" s="536">
        <v>489</v>
      </c>
      <c r="E98" s="532" t="s">
        <v>51</v>
      </c>
      <c r="F98" s="532" t="s">
        <v>51</v>
      </c>
      <c r="G98" s="532" t="s">
        <v>51</v>
      </c>
      <c r="H98" s="532" t="s">
        <v>51</v>
      </c>
      <c r="I98" s="536">
        <v>489</v>
      </c>
      <c r="J98" s="532">
        <v>50</v>
      </c>
      <c r="K98" s="564">
        <v>10600</v>
      </c>
      <c r="L98" s="532" t="s">
        <v>51</v>
      </c>
      <c r="M98" s="564">
        <v>10600</v>
      </c>
      <c r="N98" s="564">
        <v>10600</v>
      </c>
      <c r="O98" s="532">
        <v>100</v>
      </c>
    </row>
    <row r="99" spans="1:15" ht="19.5" thickBot="1">
      <c r="A99" s="406" t="s">
        <v>540</v>
      </c>
      <c r="B99" s="560"/>
      <c r="C99" s="561"/>
      <c r="D99" s="537"/>
      <c r="E99" s="533"/>
      <c r="F99" s="533"/>
      <c r="G99" s="533"/>
      <c r="H99" s="533"/>
      <c r="I99" s="537"/>
      <c r="J99" s="533"/>
      <c r="K99" s="565"/>
      <c r="L99" s="533"/>
      <c r="M99" s="565"/>
      <c r="N99" s="565"/>
      <c r="O99" s="533"/>
    </row>
    <row r="100" spans="1:15" ht="21" thickBot="1">
      <c r="A100" s="438" t="s">
        <v>484</v>
      </c>
      <c r="B100" s="562"/>
      <c r="C100" s="563"/>
      <c r="D100" s="408"/>
      <c r="E100" s="408"/>
      <c r="F100" s="408"/>
      <c r="G100" s="408"/>
      <c r="H100" s="408"/>
      <c r="I100" s="408"/>
      <c r="J100" s="408"/>
      <c r="K100" s="408"/>
      <c r="L100" s="408" t="s">
        <v>51</v>
      </c>
      <c r="M100" s="412">
        <v>15750</v>
      </c>
      <c r="N100" s="412">
        <v>15750</v>
      </c>
      <c r="O100" s="408">
        <v>100</v>
      </c>
    </row>
    <row r="101" spans="1:15" ht="21" thickBot="1">
      <c r="A101" s="438"/>
      <c r="B101" s="562"/>
      <c r="C101" s="563"/>
      <c r="D101" s="408"/>
      <c r="E101" s="408"/>
      <c r="F101" s="408"/>
      <c r="G101" s="408"/>
      <c r="H101" s="408"/>
      <c r="I101" s="408"/>
      <c r="J101" s="408"/>
      <c r="K101" s="408"/>
      <c r="L101" s="408"/>
      <c r="M101" s="408"/>
      <c r="N101" s="408"/>
      <c r="O101" s="408"/>
    </row>
    <row r="102" spans="1:15" ht="21" thickBot="1">
      <c r="A102" s="438"/>
      <c r="B102" s="562"/>
      <c r="C102" s="563"/>
      <c r="D102" s="408"/>
      <c r="E102" s="408"/>
      <c r="F102" s="408"/>
      <c r="G102" s="408"/>
      <c r="H102" s="408"/>
      <c r="I102" s="408"/>
      <c r="J102" s="408"/>
      <c r="K102" s="408"/>
      <c r="L102" s="408"/>
      <c r="M102" s="408"/>
      <c r="N102" s="408"/>
      <c r="O102" s="408"/>
    </row>
    <row r="103" spans="1:15" ht="21" thickBot="1">
      <c r="A103" s="438"/>
      <c r="B103" s="562"/>
      <c r="C103" s="563"/>
      <c r="D103" s="408"/>
      <c r="E103" s="408"/>
      <c r="F103" s="408"/>
      <c r="G103" s="408"/>
      <c r="H103" s="408"/>
      <c r="I103" s="408"/>
      <c r="J103" s="408"/>
      <c r="K103" s="408"/>
      <c r="L103" s="408"/>
      <c r="M103" s="408"/>
      <c r="N103" s="408"/>
      <c r="O103" s="408"/>
    </row>
    <row r="104" spans="1:15" ht="12.75">
      <c r="A104" s="434"/>
      <c r="B104" s="434"/>
      <c r="C104" s="434"/>
      <c r="D104" s="434"/>
      <c r="E104" s="434"/>
      <c r="F104" s="434"/>
      <c r="G104" s="434"/>
      <c r="H104" s="434"/>
      <c r="I104" s="434"/>
      <c r="J104" s="434"/>
      <c r="K104" s="434"/>
      <c r="L104" s="434"/>
      <c r="M104" s="434"/>
      <c r="N104" s="434"/>
      <c r="O104" s="434"/>
    </row>
    <row r="105" ht="18.75">
      <c r="A105" s="439"/>
    </row>
    <row r="106" ht="18.75">
      <c r="A106" s="401"/>
    </row>
    <row r="107" spans="1:15" ht="18.75">
      <c r="A107" s="527" t="s">
        <v>465</v>
      </c>
      <c r="B107" s="527"/>
      <c r="C107" s="527"/>
      <c r="D107" s="527"/>
      <c r="E107" s="527"/>
      <c r="F107" s="527"/>
      <c r="G107" s="527"/>
      <c r="H107" s="527"/>
      <c r="I107" s="527"/>
      <c r="J107" s="527"/>
      <c r="K107" s="527"/>
      <c r="L107" s="527"/>
      <c r="M107" s="527"/>
      <c r="N107" s="527"/>
      <c r="O107" s="527"/>
    </row>
    <row r="108" spans="1:15" ht="18.75">
      <c r="A108" s="527" t="s">
        <v>466</v>
      </c>
      <c r="B108" s="527"/>
      <c r="C108" s="527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</row>
    <row r="109" spans="1:15" ht="19.5" thickBot="1">
      <c r="A109" s="528" t="s">
        <v>467</v>
      </c>
      <c r="B109" s="528"/>
      <c r="C109" s="528"/>
      <c r="D109" s="528"/>
      <c r="E109" s="528"/>
      <c r="F109" s="528"/>
      <c r="G109" s="528"/>
      <c r="H109" s="528"/>
      <c r="I109" s="528"/>
      <c r="J109" s="528"/>
      <c r="K109" s="528"/>
      <c r="L109" s="528"/>
      <c r="M109" s="528"/>
      <c r="N109" s="528"/>
      <c r="O109" s="528"/>
    </row>
    <row r="110" spans="1:15" ht="74.25" customHeight="1">
      <c r="A110" s="552" t="s">
        <v>468</v>
      </c>
      <c r="B110" s="553"/>
      <c r="C110" s="550" t="s">
        <v>1</v>
      </c>
      <c r="D110" s="550" t="s">
        <v>469</v>
      </c>
      <c r="E110" s="552" t="s">
        <v>470</v>
      </c>
      <c r="F110" s="556"/>
      <c r="G110" s="556"/>
      <c r="H110" s="553"/>
      <c r="I110" s="550" t="s">
        <v>2</v>
      </c>
      <c r="J110" s="550" t="s">
        <v>3</v>
      </c>
      <c r="K110" s="550" t="s">
        <v>471</v>
      </c>
      <c r="L110" s="550" t="s">
        <v>5</v>
      </c>
      <c r="M110" s="550" t="s">
        <v>6</v>
      </c>
      <c r="N110" s="550" t="s">
        <v>7</v>
      </c>
      <c r="O110" s="550" t="s">
        <v>8</v>
      </c>
    </row>
    <row r="111" spans="1:15" ht="19.5" thickBot="1">
      <c r="A111" s="554"/>
      <c r="B111" s="555"/>
      <c r="C111" s="551"/>
      <c r="D111" s="551"/>
      <c r="E111" s="554" t="s">
        <v>512</v>
      </c>
      <c r="F111" s="557"/>
      <c r="G111" s="557"/>
      <c r="H111" s="555"/>
      <c r="I111" s="551"/>
      <c r="J111" s="551"/>
      <c r="K111" s="551"/>
      <c r="L111" s="551"/>
      <c r="M111" s="551"/>
      <c r="N111" s="551"/>
      <c r="O111" s="551"/>
    </row>
    <row r="112" spans="1:15" ht="37.5">
      <c r="A112" s="414" t="s">
        <v>541</v>
      </c>
      <c r="B112" s="546">
        <v>970</v>
      </c>
      <c r="C112" s="547"/>
      <c r="D112" s="536">
        <v>489</v>
      </c>
      <c r="E112" s="532" t="s">
        <v>51</v>
      </c>
      <c r="F112" s="532" t="s">
        <v>51</v>
      </c>
      <c r="G112" s="532" t="s">
        <v>51</v>
      </c>
      <c r="H112" s="532" t="s">
        <v>51</v>
      </c>
      <c r="I112" s="536">
        <v>489</v>
      </c>
      <c r="J112" s="538">
        <v>50.41</v>
      </c>
      <c r="K112" s="540">
        <v>444258</v>
      </c>
      <c r="L112" s="542">
        <v>12353.21</v>
      </c>
      <c r="M112" s="544">
        <v>413274.75</v>
      </c>
      <c r="N112" s="544">
        <v>425627.96</v>
      </c>
      <c r="O112" s="532">
        <v>95.81</v>
      </c>
    </row>
    <row r="113" spans="1:15" ht="19.5" thickBot="1">
      <c r="A113" s="406" t="s">
        <v>542</v>
      </c>
      <c r="B113" s="548"/>
      <c r="C113" s="549"/>
      <c r="D113" s="537"/>
      <c r="E113" s="533"/>
      <c r="F113" s="533"/>
      <c r="G113" s="533"/>
      <c r="H113" s="533"/>
      <c r="I113" s="537"/>
      <c r="J113" s="539"/>
      <c r="K113" s="541"/>
      <c r="L113" s="543"/>
      <c r="M113" s="545"/>
      <c r="N113" s="545"/>
      <c r="O113" s="533"/>
    </row>
    <row r="114" spans="1:15" ht="19.5" thickBot="1">
      <c r="A114" s="421" t="s">
        <v>543</v>
      </c>
      <c r="B114" s="529">
        <v>100</v>
      </c>
      <c r="C114" s="530"/>
      <c r="D114" s="409">
        <v>53</v>
      </c>
      <c r="E114" s="408" t="s">
        <v>51</v>
      </c>
      <c r="F114" s="408" t="s">
        <v>51</v>
      </c>
      <c r="G114" s="408" t="s">
        <v>51</v>
      </c>
      <c r="H114" s="408" t="s">
        <v>51</v>
      </c>
      <c r="I114" s="409">
        <v>53</v>
      </c>
      <c r="J114" s="410">
        <v>0.53</v>
      </c>
      <c r="K114" s="408" t="s">
        <v>51</v>
      </c>
      <c r="L114" s="408" t="s">
        <v>51</v>
      </c>
      <c r="M114" s="408" t="s">
        <v>51</v>
      </c>
      <c r="N114" s="408" t="s">
        <v>51</v>
      </c>
      <c r="O114" s="408" t="s">
        <v>51</v>
      </c>
    </row>
    <row r="115" spans="1:15" ht="19.5" thickBot="1">
      <c r="A115" s="421" t="s">
        <v>544</v>
      </c>
      <c r="B115" s="529">
        <v>350</v>
      </c>
      <c r="C115" s="530"/>
      <c r="D115" s="409">
        <v>182</v>
      </c>
      <c r="E115" s="408" t="s">
        <v>51</v>
      </c>
      <c r="F115" s="408" t="s">
        <v>51</v>
      </c>
      <c r="G115" s="408" t="s">
        <v>51</v>
      </c>
      <c r="H115" s="408" t="s">
        <v>51</v>
      </c>
      <c r="I115" s="409">
        <v>182</v>
      </c>
      <c r="J115" s="410">
        <v>0.52</v>
      </c>
      <c r="K115" s="408" t="s">
        <v>51</v>
      </c>
      <c r="L115" s="408" t="s">
        <v>51</v>
      </c>
      <c r="M115" s="408" t="s">
        <v>51</v>
      </c>
      <c r="N115" s="408" t="s">
        <v>51</v>
      </c>
      <c r="O115" s="408" t="s">
        <v>51</v>
      </c>
    </row>
    <row r="116" spans="1:15" ht="19.5" thickBot="1">
      <c r="A116" s="421" t="s">
        <v>545</v>
      </c>
      <c r="B116" s="529">
        <v>520</v>
      </c>
      <c r="C116" s="530"/>
      <c r="D116" s="409">
        <v>254</v>
      </c>
      <c r="E116" s="408" t="s">
        <v>51</v>
      </c>
      <c r="F116" s="408" t="s">
        <v>51</v>
      </c>
      <c r="G116" s="408" t="s">
        <v>51</v>
      </c>
      <c r="H116" s="408" t="s">
        <v>51</v>
      </c>
      <c r="I116" s="409">
        <v>254</v>
      </c>
      <c r="J116" s="417">
        <v>48.84</v>
      </c>
      <c r="K116" s="408" t="s">
        <v>51</v>
      </c>
      <c r="L116" s="408" t="s">
        <v>51</v>
      </c>
      <c r="M116" s="408" t="s">
        <v>51</v>
      </c>
      <c r="N116" s="408" t="s">
        <v>51</v>
      </c>
      <c r="O116" s="408" t="s">
        <v>51</v>
      </c>
    </row>
    <row r="117" spans="1:15" ht="38.25" thickBot="1">
      <c r="A117" s="406" t="s">
        <v>546</v>
      </c>
      <c r="B117" s="534">
        <v>80</v>
      </c>
      <c r="C117" s="535"/>
      <c r="D117" s="408"/>
      <c r="E117" s="408"/>
      <c r="F117" s="408"/>
      <c r="G117" s="408"/>
      <c r="H117" s="408"/>
      <c r="I117" s="408"/>
      <c r="J117" s="408"/>
      <c r="K117" s="408"/>
      <c r="L117" s="408"/>
      <c r="M117" s="408"/>
      <c r="N117" s="408"/>
      <c r="O117" s="408"/>
    </row>
    <row r="118" spans="1:15" ht="19.5" thickBot="1">
      <c r="A118" s="421" t="s">
        <v>543</v>
      </c>
      <c r="B118" s="529">
        <v>10</v>
      </c>
      <c r="C118" s="530"/>
      <c r="D118" s="408" t="s">
        <v>51</v>
      </c>
      <c r="E118" s="408" t="s">
        <v>51</v>
      </c>
      <c r="F118" s="408" t="s">
        <v>51</v>
      </c>
      <c r="G118" s="408">
        <v>4</v>
      </c>
      <c r="H118" s="408" t="s">
        <v>51</v>
      </c>
      <c r="I118" s="408">
        <v>4</v>
      </c>
      <c r="J118" s="408"/>
      <c r="K118" s="408" t="s">
        <v>51</v>
      </c>
      <c r="L118" s="408" t="s">
        <v>51</v>
      </c>
      <c r="M118" s="408" t="s">
        <v>51</v>
      </c>
      <c r="N118" s="408" t="s">
        <v>51</v>
      </c>
      <c r="O118" s="408" t="s">
        <v>51</v>
      </c>
    </row>
    <row r="119" spans="1:15" ht="19.5" thickBot="1">
      <c r="A119" s="421" t="s">
        <v>544</v>
      </c>
      <c r="B119" s="529">
        <v>30</v>
      </c>
      <c r="C119" s="530"/>
      <c r="D119" s="408" t="s">
        <v>51</v>
      </c>
      <c r="E119" s="408" t="s">
        <v>51</v>
      </c>
      <c r="F119" s="408">
        <v>18</v>
      </c>
      <c r="G119" s="408" t="s">
        <v>51</v>
      </c>
      <c r="H119" s="408" t="s">
        <v>51</v>
      </c>
      <c r="I119" s="408">
        <v>18</v>
      </c>
      <c r="J119" s="408" t="s">
        <v>51</v>
      </c>
      <c r="K119" s="408" t="s">
        <v>51</v>
      </c>
      <c r="L119" s="408" t="s">
        <v>51</v>
      </c>
      <c r="M119" s="408" t="s">
        <v>51</v>
      </c>
      <c r="N119" s="408" t="s">
        <v>51</v>
      </c>
      <c r="O119" s="408" t="s">
        <v>51</v>
      </c>
    </row>
    <row r="120" spans="1:15" ht="19.5" thickBot="1">
      <c r="A120" s="421" t="s">
        <v>545</v>
      </c>
      <c r="B120" s="529">
        <v>40</v>
      </c>
      <c r="C120" s="530"/>
      <c r="D120" s="408" t="s">
        <v>51</v>
      </c>
      <c r="E120" s="408" t="s">
        <v>51</v>
      </c>
      <c r="F120" s="408">
        <v>35</v>
      </c>
      <c r="G120" s="408" t="s">
        <v>51</v>
      </c>
      <c r="H120" s="408" t="s">
        <v>51</v>
      </c>
      <c r="I120" s="408">
        <v>35</v>
      </c>
      <c r="J120" s="408" t="s">
        <v>51</v>
      </c>
      <c r="K120" s="408" t="s">
        <v>51</v>
      </c>
      <c r="L120" s="408" t="s">
        <v>51</v>
      </c>
      <c r="M120" s="408" t="s">
        <v>51</v>
      </c>
      <c r="N120" s="408" t="s">
        <v>51</v>
      </c>
      <c r="O120" s="408" t="s">
        <v>51</v>
      </c>
    </row>
    <row r="121" spans="1:15" ht="12.75">
      <c r="A121" s="434"/>
      <c r="B121" s="434"/>
      <c r="C121" s="434"/>
      <c r="D121" s="434"/>
      <c r="E121" s="434"/>
      <c r="F121" s="434"/>
      <c r="G121" s="434"/>
      <c r="H121" s="434"/>
      <c r="I121" s="434"/>
      <c r="J121" s="434"/>
      <c r="K121" s="434"/>
      <c r="L121" s="434"/>
      <c r="M121" s="434"/>
      <c r="N121" s="434"/>
      <c r="O121" s="434"/>
    </row>
    <row r="122" ht="18.75">
      <c r="A122" s="439"/>
    </row>
  </sheetData>
  <sheetProtection/>
  <mergeCells count="293">
    <mergeCell ref="M98:M99"/>
    <mergeCell ref="N98:N99"/>
    <mergeCell ref="D98:D99"/>
    <mergeCell ref="B64:C64"/>
    <mergeCell ref="A52:O52"/>
    <mergeCell ref="I27:I28"/>
    <mergeCell ref="J27:J28"/>
    <mergeCell ref="K27:K28"/>
    <mergeCell ref="L27:L28"/>
    <mergeCell ref="B103:C103"/>
    <mergeCell ref="B101:C101"/>
    <mergeCell ref="A107:O107"/>
    <mergeCell ref="A108:O108"/>
    <mergeCell ref="A109:O109"/>
    <mergeCell ref="O98:O99"/>
    <mergeCell ref="I98:I99"/>
    <mergeCell ref="J98:J99"/>
    <mergeCell ref="K98:K99"/>
    <mergeCell ref="L98:L99"/>
    <mergeCell ref="A5:A6"/>
    <mergeCell ref="B5:B6"/>
    <mergeCell ref="C5:C6"/>
    <mergeCell ref="B35:B36"/>
    <mergeCell ref="C35:C36"/>
    <mergeCell ref="B102:C102"/>
    <mergeCell ref="D5:G5"/>
    <mergeCell ref="H5:H6"/>
    <mergeCell ref="I5:I6"/>
    <mergeCell ref="J5:J6"/>
    <mergeCell ref="K5:K6"/>
    <mergeCell ref="L5:L6"/>
    <mergeCell ref="M5:M6"/>
    <mergeCell ref="N5:N6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A27:A28"/>
    <mergeCell ref="B27:B28"/>
    <mergeCell ref="C27:C28"/>
    <mergeCell ref="D27:G27"/>
    <mergeCell ref="H27:H28"/>
    <mergeCell ref="M27:M28"/>
    <mergeCell ref="N27:N28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A53:B54"/>
    <mergeCell ref="C53:C54"/>
    <mergeCell ref="D53:D54"/>
    <mergeCell ref="E53:H53"/>
    <mergeCell ref="E54:H54"/>
    <mergeCell ref="I53:I54"/>
    <mergeCell ref="J53:J54"/>
    <mergeCell ref="K53:K54"/>
    <mergeCell ref="L53:L54"/>
    <mergeCell ref="M53:M54"/>
    <mergeCell ref="N53:N54"/>
    <mergeCell ref="O53:O54"/>
    <mergeCell ref="L55:L59"/>
    <mergeCell ref="M55:M59"/>
    <mergeCell ref="A55:A59"/>
    <mergeCell ref="B55:C59"/>
    <mergeCell ref="D55:D59"/>
    <mergeCell ref="E55:E59"/>
    <mergeCell ref="F55:F59"/>
    <mergeCell ref="G55:G59"/>
    <mergeCell ref="N55:N59"/>
    <mergeCell ref="O55:O59"/>
    <mergeCell ref="B60:C60"/>
    <mergeCell ref="B61:C61"/>
    <mergeCell ref="B62:C62"/>
    <mergeCell ref="B63:C63"/>
    <mergeCell ref="H55:H59"/>
    <mergeCell ref="I55:I59"/>
    <mergeCell ref="J55:J59"/>
    <mergeCell ref="K55:K59"/>
    <mergeCell ref="K70:K71"/>
    <mergeCell ref="L70:L71"/>
    <mergeCell ref="M70:M71"/>
    <mergeCell ref="N70:N71"/>
    <mergeCell ref="A70:A71"/>
    <mergeCell ref="B70:B71"/>
    <mergeCell ref="C70:C71"/>
    <mergeCell ref="D70:G70"/>
    <mergeCell ref="D71:G71"/>
    <mergeCell ref="H70:H71"/>
    <mergeCell ref="D78:D79"/>
    <mergeCell ref="E78:E79"/>
    <mergeCell ref="F78:F79"/>
    <mergeCell ref="G78:G79"/>
    <mergeCell ref="I70:I71"/>
    <mergeCell ref="J70:J71"/>
    <mergeCell ref="J88:J89"/>
    <mergeCell ref="K88:K89"/>
    <mergeCell ref="L88:L89"/>
    <mergeCell ref="H78:H79"/>
    <mergeCell ref="I78:I79"/>
    <mergeCell ref="J78:J79"/>
    <mergeCell ref="K78:K79"/>
    <mergeCell ref="L78:L79"/>
    <mergeCell ref="A88:B89"/>
    <mergeCell ref="C88:C89"/>
    <mergeCell ref="D88:D89"/>
    <mergeCell ref="E88:H88"/>
    <mergeCell ref="E89:H89"/>
    <mergeCell ref="I88:I89"/>
    <mergeCell ref="M88:M89"/>
    <mergeCell ref="N88:N89"/>
    <mergeCell ref="O88:O89"/>
    <mergeCell ref="B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B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B94:C94"/>
    <mergeCell ref="B95:C95"/>
    <mergeCell ref="B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O96:O97"/>
    <mergeCell ref="B98:C99"/>
    <mergeCell ref="E98:E99"/>
    <mergeCell ref="F98:F99"/>
    <mergeCell ref="G98:G99"/>
    <mergeCell ref="H98:H99"/>
    <mergeCell ref="B100:C100"/>
    <mergeCell ref="A110:B111"/>
    <mergeCell ref="C110:C111"/>
    <mergeCell ref="D110:D111"/>
    <mergeCell ref="E110:H110"/>
    <mergeCell ref="E111:H111"/>
    <mergeCell ref="I110:I111"/>
    <mergeCell ref="J110:J111"/>
    <mergeCell ref="K110:K111"/>
    <mergeCell ref="L110:L111"/>
    <mergeCell ref="M110:M111"/>
    <mergeCell ref="N110:N111"/>
    <mergeCell ref="O110:O111"/>
    <mergeCell ref="M112:M113"/>
    <mergeCell ref="N112:N113"/>
    <mergeCell ref="B112:C113"/>
    <mergeCell ref="D112:D113"/>
    <mergeCell ref="E112:E113"/>
    <mergeCell ref="F112:F113"/>
    <mergeCell ref="G112:G113"/>
    <mergeCell ref="H112:H113"/>
    <mergeCell ref="O112:O113"/>
    <mergeCell ref="B114:C114"/>
    <mergeCell ref="B115:C115"/>
    <mergeCell ref="B116:C116"/>
    <mergeCell ref="B117:C117"/>
    <mergeCell ref="B118:C118"/>
    <mergeCell ref="I112:I113"/>
    <mergeCell ref="J112:J113"/>
    <mergeCell ref="K112:K113"/>
    <mergeCell ref="L112:L113"/>
    <mergeCell ref="B119:C119"/>
    <mergeCell ref="B120:C120"/>
    <mergeCell ref="A2:N2"/>
    <mergeCell ref="A3:N3"/>
    <mergeCell ref="A4:N4"/>
    <mergeCell ref="A24:N24"/>
    <mergeCell ref="A25:N25"/>
    <mergeCell ref="A26:N26"/>
    <mergeCell ref="A50:O50"/>
    <mergeCell ref="A51:O51"/>
    <mergeCell ref="A67:N67"/>
    <mergeCell ref="A68:N68"/>
    <mergeCell ref="A69:N69"/>
    <mergeCell ref="A85:O85"/>
    <mergeCell ref="A86:O86"/>
    <mergeCell ref="A87:O87"/>
    <mergeCell ref="N78:N79"/>
    <mergeCell ref="M78:M79"/>
    <mergeCell ref="B78:B79"/>
    <mergeCell ref="C78:C7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 MODIFY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admin</cp:lastModifiedBy>
  <cp:lastPrinted>2013-04-23T10:15:09Z</cp:lastPrinted>
  <dcterms:created xsi:type="dcterms:W3CDTF">2011-11-25T07:05:42Z</dcterms:created>
  <dcterms:modified xsi:type="dcterms:W3CDTF">2013-04-30T04:43:05Z</dcterms:modified>
  <cp:category/>
  <cp:version/>
  <cp:contentType/>
  <cp:contentStatus/>
</cp:coreProperties>
</file>